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ela Locihova\OneDrive\KrosData\Export\"/>
    </mc:Choice>
  </mc:AlternateContent>
  <bookViews>
    <workbookView xWindow="0" yWindow="0" windowWidth="0" windowHeight="0"/>
  </bookViews>
  <sheets>
    <sheet name="Rekapitulace stavby" sheetId="1" r:id="rId1"/>
    <sheet name="30_I - Výměna oken MŠ Běl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'30_I - Výměna oken MŠ Běl...'!$C$140:$K$604</definedName>
    <definedName name="_xlnm.Print_Area" localSheetId="1">'30_I - Výměna oken MŠ Běl...'!$C$4:$J$76,'30_I - Výměna oken MŠ Běl...'!$C$82:$J$124,'30_I - Výměna oken MŠ Běl...'!$C$130:$J$604</definedName>
    <definedName name="_xlnm.Print_Titles" localSheetId="1">'30_I - Výměna oken MŠ Běl...'!$140:$140</definedName>
    <definedName name="_xlnm.Print_Area" localSheetId="2">'Seznam figur'!$C$4:$G$226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1" r="AY95"/>
  <c i="2" r="J35"/>
  <c r="J34"/>
  <c r="J33"/>
  <c i="1" r="AX95"/>
  <c i="2" r="BI604"/>
  <c r="BH604"/>
  <c r="BG604"/>
  <c r="BF604"/>
  <c r="T604"/>
  <c r="R604"/>
  <c r="P604"/>
  <c r="BI603"/>
  <c r="BH603"/>
  <c r="BG603"/>
  <c r="BF603"/>
  <c r="T603"/>
  <c r="R603"/>
  <c r="P603"/>
  <c r="BI600"/>
  <c r="BH600"/>
  <c r="BG600"/>
  <c r="BF600"/>
  <c r="T600"/>
  <c r="R600"/>
  <c r="P600"/>
  <c r="BI596"/>
  <c r="BH596"/>
  <c r="BG596"/>
  <c r="BF596"/>
  <c r="T596"/>
  <c r="R596"/>
  <c r="P596"/>
  <c r="BI593"/>
  <c r="BH593"/>
  <c r="BG593"/>
  <c r="BF593"/>
  <c r="T593"/>
  <c r="R593"/>
  <c r="P593"/>
  <c r="BI591"/>
  <c r="BH591"/>
  <c r="BG591"/>
  <c r="BF591"/>
  <c r="T591"/>
  <c r="T590"/>
  <c r="R591"/>
  <c r="R590"/>
  <c r="P591"/>
  <c r="P590"/>
  <c r="BI587"/>
  <c r="BH587"/>
  <c r="BG587"/>
  <c r="BF587"/>
  <c r="T587"/>
  <c r="T586"/>
  <c r="R587"/>
  <c r="R586"/>
  <c r="P587"/>
  <c r="P586"/>
  <c r="BI582"/>
  <c r="BH582"/>
  <c r="BG582"/>
  <c r="BF582"/>
  <c r="T582"/>
  <c r="T581"/>
  <c r="R582"/>
  <c r="R581"/>
  <c r="P582"/>
  <c r="P581"/>
  <c r="BI578"/>
  <c r="BH578"/>
  <c r="BG578"/>
  <c r="BF578"/>
  <c r="T578"/>
  <c r="R578"/>
  <c r="P578"/>
  <c r="BI575"/>
  <c r="BH575"/>
  <c r="BG575"/>
  <c r="BF575"/>
  <c r="T575"/>
  <c r="R575"/>
  <c r="P575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39"/>
  <c r="BH539"/>
  <c r="BG539"/>
  <c r="BF539"/>
  <c r="T539"/>
  <c r="R539"/>
  <c r="P539"/>
  <c r="BI533"/>
  <c r="BH533"/>
  <c r="BG533"/>
  <c r="BF533"/>
  <c r="T533"/>
  <c r="R533"/>
  <c r="P533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1"/>
  <c r="BH521"/>
  <c r="BG521"/>
  <c r="BF521"/>
  <c r="T521"/>
  <c r="R521"/>
  <c r="P521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81"/>
  <c r="BH481"/>
  <c r="BG481"/>
  <c r="BF481"/>
  <c r="T481"/>
  <c r="R481"/>
  <c r="P481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6"/>
  <c r="BH366"/>
  <c r="BG366"/>
  <c r="BF366"/>
  <c r="T366"/>
  <c r="T365"/>
  <c r="R366"/>
  <c r="R365"/>
  <c r="P366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J138"/>
  <c r="J137"/>
  <c r="F137"/>
  <c r="F135"/>
  <c r="E133"/>
  <c r="J90"/>
  <c r="J89"/>
  <c r="F89"/>
  <c r="F87"/>
  <c r="E85"/>
  <c r="J16"/>
  <c r="E16"/>
  <c r="F138"/>
  <c r="J15"/>
  <c r="J10"/>
  <c r="J87"/>
  <c i="1" r="L90"/>
  <c r="AM90"/>
  <c r="AM89"/>
  <c r="L89"/>
  <c r="AM87"/>
  <c r="L87"/>
  <c r="L85"/>
  <c r="L84"/>
  <c i="2" r="J543"/>
  <c r="J469"/>
  <c r="J436"/>
  <c r="J307"/>
  <c r="J419"/>
  <c r="J340"/>
  <c r="J182"/>
  <c r="BK591"/>
  <c r="BK485"/>
  <c r="J447"/>
  <c r="J421"/>
  <c r="BK369"/>
  <c r="BK317"/>
  <c r="BK248"/>
  <c r="BK167"/>
  <c r="BK444"/>
  <c i="1" r="AS94"/>
  <c i="2" r="BK425"/>
  <c r="BK474"/>
  <c r="BK283"/>
  <c r="BK436"/>
  <c r="J370"/>
  <c r="J528"/>
  <c r="BK460"/>
  <c r="J438"/>
  <c r="BK322"/>
  <c r="J246"/>
  <c r="J299"/>
  <c r="J167"/>
  <c r="J600"/>
  <c r="BK561"/>
  <c r="BK366"/>
  <c r="J160"/>
  <c r="J567"/>
  <c r="BK466"/>
  <c r="J220"/>
  <c r="BK539"/>
  <c r="J396"/>
  <c r="BK325"/>
  <c r="BK542"/>
  <c r="J431"/>
  <c r="J201"/>
  <c r="J481"/>
  <c r="BK360"/>
  <c r="J174"/>
  <c r="BK421"/>
  <c r="BK304"/>
  <c r="BK578"/>
  <c r="J461"/>
  <c r="BK340"/>
  <c r="J277"/>
  <c r="J530"/>
  <c r="J498"/>
  <c r="J478"/>
  <c r="J450"/>
  <c r="BK441"/>
  <c r="BK430"/>
  <c r="BK275"/>
  <c r="BK364"/>
  <c r="BK298"/>
  <c r="BK198"/>
  <c r="BK155"/>
  <c r="J593"/>
  <c r="J539"/>
  <c r="J467"/>
  <c r="J459"/>
  <c r="J437"/>
  <c r="J416"/>
  <c r="BK394"/>
  <c r="J360"/>
  <c r="J325"/>
  <c r="BK295"/>
  <c r="BK259"/>
  <c r="J203"/>
  <c r="J446"/>
  <c r="J254"/>
  <c r="J198"/>
  <c r="BK461"/>
  <c r="BK447"/>
  <c r="J549"/>
  <c r="BK502"/>
  <c r="BK403"/>
  <c r="J364"/>
  <c r="BK226"/>
  <c r="BK153"/>
  <c r="J571"/>
  <c r="J512"/>
  <c r="BK468"/>
  <c r="BK277"/>
  <c r="BK151"/>
  <c r="BK459"/>
  <c r="BK399"/>
  <c r="BK378"/>
  <c r="J171"/>
  <c r="BK160"/>
  <c r="BK514"/>
  <c r="J442"/>
  <c r="J256"/>
  <c r="J176"/>
  <c r="BK531"/>
  <c r="BK405"/>
  <c r="J251"/>
  <c r="J205"/>
  <c r="J165"/>
  <c r="BK491"/>
  <c r="J453"/>
  <c r="J378"/>
  <c r="BK290"/>
  <c r="J587"/>
  <c r="BK492"/>
  <c r="J443"/>
  <c r="BK361"/>
  <c r="BK307"/>
  <c r="J259"/>
  <c r="J561"/>
  <c r="J518"/>
  <c r="BK496"/>
  <c r="J448"/>
  <c r="J439"/>
  <c r="BK431"/>
  <c r="BK302"/>
  <c r="BK163"/>
  <c r="BK575"/>
  <c r="J514"/>
  <c r="BK478"/>
  <c r="J456"/>
  <c r="BK435"/>
  <c r="J423"/>
  <c r="BK380"/>
  <c r="J358"/>
  <c r="BK332"/>
  <c r="BK299"/>
  <c r="J281"/>
  <c r="BK254"/>
  <c r="BK169"/>
  <c r="J604"/>
  <c r="BK470"/>
  <c r="BK440"/>
  <c r="BK256"/>
  <c r="J187"/>
  <c r="BK458"/>
  <c r="BK526"/>
  <c r="BK423"/>
  <c r="BK375"/>
  <c r="BK285"/>
  <c r="BK215"/>
  <c r="J578"/>
  <c r="BK569"/>
  <c r="J533"/>
  <c r="J470"/>
  <c r="J310"/>
  <c r="BK571"/>
  <c r="J427"/>
  <c r="J389"/>
  <c r="J169"/>
  <c r="BK587"/>
  <c r="BK516"/>
  <c r="J460"/>
  <c r="J271"/>
  <c r="J153"/>
  <c r="BK518"/>
  <c r="J441"/>
  <c r="J394"/>
  <c r="BK372"/>
  <c r="J217"/>
  <c r="BK187"/>
  <c r="BK467"/>
  <c r="J403"/>
  <c r="J386"/>
  <c r="BK292"/>
  <c r="J591"/>
  <c r="J496"/>
  <c r="BK429"/>
  <c r="BK337"/>
  <c r="J295"/>
  <c r="BK149"/>
  <c r="J521"/>
  <c r="BK476"/>
  <c r="J445"/>
  <c r="BK310"/>
  <c r="BK273"/>
  <c r="J352"/>
  <c r="J151"/>
  <c r="BK567"/>
  <c r="J476"/>
  <c r="BK439"/>
  <c r="J413"/>
  <c r="J362"/>
  <c r="BK308"/>
  <c r="J280"/>
  <c r="J226"/>
  <c r="J147"/>
  <c r="BK165"/>
  <c r="J477"/>
  <c r="BK352"/>
  <c r="J542"/>
  <c r="BK407"/>
  <c r="BK355"/>
  <c r="BK185"/>
  <c r="BK463"/>
  <c r="J332"/>
  <c r="BK241"/>
  <c r="BK530"/>
  <c r="J430"/>
  <c r="J275"/>
  <c r="BK555"/>
  <c r="J502"/>
  <c r="BK482"/>
  <c r="BK443"/>
  <c r="BK433"/>
  <c r="J290"/>
  <c r="J157"/>
  <c r="BK603"/>
  <c r="BK498"/>
  <c r="J468"/>
  <c r="J444"/>
  <c r="BK427"/>
  <c r="J405"/>
  <c r="J366"/>
  <c r="J355"/>
  <c r="J312"/>
  <c r="J285"/>
  <c r="J257"/>
  <c r="BK171"/>
  <c r="J475"/>
  <c r="J434"/>
  <c r="BK222"/>
  <c r="BK465"/>
  <c r="BK448"/>
  <c r="BK533"/>
  <c r="J508"/>
  <c r="BK413"/>
  <c r="J377"/>
  <c r="BK224"/>
  <c r="BK593"/>
  <c r="J575"/>
  <c r="BK545"/>
  <c r="BK510"/>
  <c r="J465"/>
  <c r="J185"/>
  <c r="BK558"/>
  <c r="J440"/>
  <c r="J392"/>
  <c r="BK362"/>
  <c r="BK174"/>
  <c r="J565"/>
  <c r="BK475"/>
  <c r="BK450"/>
  <c r="BK334"/>
  <c r="J545"/>
  <c r="J482"/>
  <c r="J399"/>
  <c r="J375"/>
  <c r="BK220"/>
  <c r="BK203"/>
  <c r="J144"/>
  <c r="BK437"/>
  <c r="BK396"/>
  <c r="J302"/>
  <c r="J238"/>
  <c r="BK543"/>
  <c r="J485"/>
  <c r="J425"/>
  <c r="BK348"/>
  <c r="J298"/>
  <c r="BK271"/>
  <c r="J489"/>
  <c r="J435"/>
  <c r="J283"/>
  <c r="J380"/>
  <c r="J224"/>
  <c r="BK604"/>
  <c r="BK521"/>
  <c r="BK464"/>
  <c r="BK438"/>
  <c r="BK401"/>
  <c r="J334"/>
  <c r="J292"/>
  <c r="BK246"/>
  <c r="J474"/>
  <c r="J372"/>
  <c r="J463"/>
  <c r="BK528"/>
  <c r="BK392"/>
  <c r="BK217"/>
  <c r="BK549"/>
  <c r="BK508"/>
  <c r="J248"/>
  <c r="J432"/>
  <c r="BK386"/>
  <c r="J569"/>
  <c r="BK312"/>
  <c r="BK176"/>
  <c r="BK445"/>
  <c r="BK201"/>
  <c r="J462"/>
  <c r="J558"/>
  <c r="BK477"/>
  <c r="BK357"/>
  <c r="BK144"/>
  <c r="BK565"/>
  <c r="BK481"/>
  <c r="BK257"/>
  <c r="BK505"/>
  <c r="BK358"/>
  <c r="J163"/>
  <c r="BK469"/>
  <c r="J348"/>
  <c r="J155"/>
  <c r="BK416"/>
  <c r="BK229"/>
  <c r="BK182"/>
  <c r="J407"/>
  <c r="J308"/>
  <c r="BK157"/>
  <c r="J494"/>
  <c r="BK410"/>
  <c r="BK288"/>
  <c r="BK442"/>
  <c r="J229"/>
  <c r="J337"/>
  <c r="J149"/>
  <c r="BK582"/>
  <c r="J491"/>
  <c r="J458"/>
  <c r="BK432"/>
  <c r="J410"/>
  <c r="J357"/>
  <c r="J304"/>
  <c r="J241"/>
  <c r="J603"/>
  <c r="BK377"/>
  <c r="J466"/>
  <c r="BK456"/>
  <c r="J510"/>
  <c r="J397"/>
  <c r="J288"/>
  <c r="BK600"/>
  <c r="J516"/>
  <c r="J464"/>
  <c r="J582"/>
  <c r="BK419"/>
  <c r="BK330"/>
  <c r="J555"/>
  <c r="BK205"/>
  <c r="J526"/>
  <c r="BK389"/>
  <c r="J215"/>
  <c r="BK494"/>
  <c r="BK397"/>
  <c r="BK251"/>
  <c r="J531"/>
  <c r="BK453"/>
  <c r="J317"/>
  <c r="J273"/>
  <c r="BK512"/>
  <c r="BK434"/>
  <c r="BK280"/>
  <c r="J361"/>
  <c r="BK297"/>
  <c r="BK147"/>
  <c r="J547"/>
  <c r="BK462"/>
  <c r="J429"/>
  <c r="BK370"/>
  <c r="J322"/>
  <c r="BK238"/>
  <c r="BK596"/>
  <c r="J433"/>
  <c r="BK547"/>
  <c r="BK446"/>
  <c r="J505"/>
  <c r="J369"/>
  <c r="BK281"/>
  <c r="J596"/>
  <c r="J492"/>
  <c r="J330"/>
  <c r="J222"/>
  <c r="BK489"/>
  <c r="J401"/>
  <c r="J297"/>
  <c l="1" r="BK175"/>
  <c r="J175"/>
  <c r="J99"/>
  <c r="P359"/>
  <c r="T368"/>
  <c r="BK426"/>
  <c r="J426"/>
  <c r="J109"/>
  <c r="P490"/>
  <c r="BK282"/>
  <c r="J282"/>
  <c r="J100"/>
  <c r="BK509"/>
  <c r="J509"/>
  <c r="J113"/>
  <c r="T175"/>
  <c r="P368"/>
  <c r="BK395"/>
  <c r="J395"/>
  <c r="J106"/>
  <c r="P398"/>
  <c r="T426"/>
  <c r="P544"/>
  <c r="T143"/>
  <c r="T159"/>
  <c r="BK166"/>
  <c r="J166"/>
  <c r="J98"/>
  <c r="T166"/>
  <c r="R368"/>
  <c r="R398"/>
  <c r="P426"/>
  <c r="R493"/>
  <c r="T544"/>
  <c r="R159"/>
  <c r="R166"/>
  <c r="T359"/>
  <c r="P449"/>
  <c r="R544"/>
  <c r="P592"/>
  <c r="P175"/>
  <c r="R359"/>
  <c r="BK379"/>
  <c r="J379"/>
  <c r="J105"/>
  <c r="BK398"/>
  <c r="J398"/>
  <c r="J107"/>
  <c r="P406"/>
  <c r="BK449"/>
  <c r="J449"/>
  <c r="J110"/>
  <c r="BK493"/>
  <c r="J493"/>
  <c r="J112"/>
  <c r="R509"/>
  <c r="T532"/>
  <c r="P560"/>
  <c r="R574"/>
  <c r="BK592"/>
  <c r="J592"/>
  <c r="J122"/>
  <c r="T592"/>
  <c r="R282"/>
  <c r="T395"/>
  <c r="BK490"/>
  <c r="J490"/>
  <c r="J111"/>
  <c r="P532"/>
  <c r="BK599"/>
  <c r="J599"/>
  <c r="J123"/>
  <c r="BK143"/>
  <c r="J143"/>
  <c r="J96"/>
  <c r="R143"/>
  <c r="P282"/>
  <c r="BK368"/>
  <c r="J368"/>
  <c r="J104"/>
  <c r="P379"/>
  <c r="R395"/>
  <c r="T406"/>
  <c r="R449"/>
  <c r="R490"/>
  <c r="T509"/>
  <c r="R532"/>
  <c r="R560"/>
  <c r="P599"/>
  <c r="R175"/>
  <c r="R379"/>
  <c r="P395"/>
  <c r="R406"/>
  <c r="T449"/>
  <c r="T490"/>
  <c r="P509"/>
  <c r="BK544"/>
  <c r="J544"/>
  <c r="J115"/>
  <c r="T560"/>
  <c r="T574"/>
  <c r="R599"/>
  <c r="P143"/>
  <c r="BK159"/>
  <c r="J159"/>
  <c r="J97"/>
  <c r="T282"/>
  <c r="T379"/>
  <c r="T398"/>
  <c r="R426"/>
  <c r="P493"/>
  <c r="BK532"/>
  <c r="J532"/>
  <c r="J114"/>
  <c r="BK560"/>
  <c r="J560"/>
  <c r="J116"/>
  <c r="BK574"/>
  <c r="R592"/>
  <c r="P159"/>
  <c r="P166"/>
  <c r="BK359"/>
  <c r="J359"/>
  <c r="J101"/>
  <c r="BK406"/>
  <c r="J406"/>
  <c r="J108"/>
  <c r="T493"/>
  <c r="P574"/>
  <c r="T599"/>
  <c r="BK590"/>
  <c r="J590"/>
  <c r="J121"/>
  <c r="BK581"/>
  <c r="J581"/>
  <c r="J119"/>
  <c r="BK365"/>
  <c r="J365"/>
  <c r="J102"/>
  <c r="BK586"/>
  <c r="J586"/>
  <c r="J120"/>
  <c r="J135"/>
  <c r="BE144"/>
  <c r="BE215"/>
  <c r="BE224"/>
  <c r="BE229"/>
  <c r="BE256"/>
  <c r="BE280"/>
  <c r="BE308"/>
  <c r="BE322"/>
  <c r="BE332"/>
  <c r="BE352"/>
  <c r="BE360"/>
  <c r="BE377"/>
  <c r="BE380"/>
  <c r="BE386"/>
  <c r="BE405"/>
  <c r="BE413"/>
  <c r="BE421"/>
  <c r="BE436"/>
  <c r="BE438"/>
  <c r="BE440"/>
  <c r="BE445"/>
  <c r="BE447"/>
  <c r="BE462"/>
  <c r="BE467"/>
  <c r="BE469"/>
  <c r="BE498"/>
  <c r="BE521"/>
  <c r="BE547"/>
  <c r="BE565"/>
  <c r="BE567"/>
  <c r="BE571"/>
  <c r="F90"/>
  <c r="BE160"/>
  <c r="BE174"/>
  <c r="BE203"/>
  <c r="BE295"/>
  <c r="BE394"/>
  <c r="BE416"/>
  <c r="BE461"/>
  <c r="BE485"/>
  <c r="BE505"/>
  <c r="BE153"/>
  <c r="BE155"/>
  <c r="BE361"/>
  <c r="BE366"/>
  <c r="BE378"/>
  <c r="BE430"/>
  <c r="BE437"/>
  <c r="BE450"/>
  <c r="BE476"/>
  <c r="BE149"/>
  <c r="BE157"/>
  <c r="BE163"/>
  <c r="BE167"/>
  <c r="BE182"/>
  <c r="BE185"/>
  <c r="BE187"/>
  <c r="BE198"/>
  <c r="BE337"/>
  <c r="BE432"/>
  <c r="BE435"/>
  <c r="BE439"/>
  <c r="BE463"/>
  <c r="BE528"/>
  <c r="BE165"/>
  <c r="BE176"/>
  <c r="BE273"/>
  <c r="BE281"/>
  <c r="BE285"/>
  <c r="BE348"/>
  <c r="BE369"/>
  <c r="BE375"/>
  <c r="BE397"/>
  <c r="BE407"/>
  <c r="BE423"/>
  <c r="BE425"/>
  <c r="BE441"/>
  <c r="BE456"/>
  <c r="BE510"/>
  <c r="BE543"/>
  <c r="BE561"/>
  <c r="BE604"/>
  <c r="BE169"/>
  <c r="BE201"/>
  <c r="BE205"/>
  <c r="BE251"/>
  <c r="BE283"/>
  <c r="BE290"/>
  <c r="BE298"/>
  <c r="BE312"/>
  <c r="BE325"/>
  <c r="BE340"/>
  <c r="BE362"/>
  <c r="BE372"/>
  <c r="BE396"/>
  <c r="BE401"/>
  <c r="BE470"/>
  <c r="BE474"/>
  <c r="BE482"/>
  <c r="BE531"/>
  <c r="BE555"/>
  <c r="BE575"/>
  <c r="BE582"/>
  <c r="BE222"/>
  <c r="BE254"/>
  <c r="BE271"/>
  <c r="BE292"/>
  <c r="BE299"/>
  <c r="BE304"/>
  <c r="BE310"/>
  <c r="BE370"/>
  <c r="BE399"/>
  <c r="BE478"/>
  <c r="BE481"/>
  <c r="BE494"/>
  <c r="BE496"/>
  <c r="BE512"/>
  <c r="BE514"/>
  <c r="BE518"/>
  <c r="BE429"/>
  <c r="BE453"/>
  <c r="BE460"/>
  <c r="BE464"/>
  <c r="BE516"/>
  <c r="BE530"/>
  <c r="BE533"/>
  <c r="BE539"/>
  <c r="BE549"/>
  <c r="BE147"/>
  <c r="BE171"/>
  <c r="BE238"/>
  <c r="BE246"/>
  <c r="BE334"/>
  <c r="BE442"/>
  <c r="BE466"/>
  <c r="BE591"/>
  <c r="BE593"/>
  <c r="BE151"/>
  <c r="BE297"/>
  <c r="BE307"/>
  <c r="BE357"/>
  <c r="BE364"/>
  <c r="BE392"/>
  <c r="BE403"/>
  <c r="BE410"/>
  <c r="BE419"/>
  <c r="BE427"/>
  <c r="BE431"/>
  <c r="BE433"/>
  <c r="BE434"/>
  <c r="BE443"/>
  <c r="BE446"/>
  <c r="BE448"/>
  <c r="BE477"/>
  <c r="BE502"/>
  <c r="BE508"/>
  <c r="BE542"/>
  <c r="BE545"/>
  <c r="BE558"/>
  <c r="BE569"/>
  <c r="BE578"/>
  <c r="BE587"/>
  <c r="BE596"/>
  <c r="BE600"/>
  <c r="BE603"/>
  <c r="BE217"/>
  <c r="BE220"/>
  <c r="BE226"/>
  <c r="BE248"/>
  <c r="BE259"/>
  <c r="BE275"/>
  <c r="BE302"/>
  <c r="BE317"/>
  <c r="BE330"/>
  <c r="BE355"/>
  <c r="BE358"/>
  <c r="BE389"/>
  <c r="BE241"/>
  <c r="BE257"/>
  <c r="BE277"/>
  <c r="BE288"/>
  <c r="BE444"/>
  <c r="BE458"/>
  <c r="BE459"/>
  <c r="BE465"/>
  <c r="BE468"/>
  <c r="BE475"/>
  <c r="BE489"/>
  <c r="BE491"/>
  <c r="BE492"/>
  <c r="BE526"/>
  <c r="F32"/>
  <c i="1" r="BA95"/>
  <c r="BA94"/>
  <c r="AW94"/>
  <c r="AK30"/>
  <c i="2" r="J32"/>
  <c i="1" r="AW95"/>
  <c i="2" r="F35"/>
  <c i="1" r="BD95"/>
  <c r="BD94"/>
  <c r="W33"/>
  <c i="2" r="F33"/>
  <c i="1" r="BB95"/>
  <c r="BB94"/>
  <c r="AX94"/>
  <c i="2" r="F34"/>
  <c i="1" r="BC95"/>
  <c r="BC94"/>
  <c r="AY94"/>
  <c i="2" l="1" r="T142"/>
  <c r="R367"/>
  <c r="P367"/>
  <c r="R142"/>
  <c r="R141"/>
  <c r="P573"/>
  <c r="R573"/>
  <c r="T573"/>
  <c r="T367"/>
  <c r="BK573"/>
  <c r="J573"/>
  <c r="J117"/>
  <c r="P142"/>
  <c r="P141"/>
  <c i="1" r="AU95"/>
  <c i="2" r="J574"/>
  <c r="J118"/>
  <c r="BK142"/>
  <c r="J142"/>
  <c r="J95"/>
  <c r="BK367"/>
  <c r="J367"/>
  <c r="J103"/>
  <c i="1" r="AU94"/>
  <c r="W31"/>
  <c r="W30"/>
  <c i="2" r="J31"/>
  <c i="1" r="AV95"/>
  <c r="AT95"/>
  <c r="W32"/>
  <c i="2" r="F31"/>
  <c i="1" r="AZ95"/>
  <c r="AZ94"/>
  <c r="W29"/>
  <c i="2" l="1" r="T141"/>
  <c r="BK141"/>
  <c r="J141"/>
  <c r="J94"/>
  <c i="1" r="AV94"/>
  <c r="AK29"/>
  <c i="2" l="1" r="J28"/>
  <c i="1" r="AG95"/>
  <c r="AG94"/>
  <c r="AK26"/>
  <c r="AK35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<sst xmlns="http://schemas.openxmlformats.org/spreadsheetml/2006/main">
  <si>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</si>
  <si>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</si>
  <si>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</si>
  <si>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</si>
  <si>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</si>
  <si>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{593ff7d6-22bc-4ab9-bd89-03cf93c5a04c}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</si>
  <si>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</si>
  <si>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</si>
  <si>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</si>
  <si>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</si>
  <si>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</si>
  <si>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</si>
  <si>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</si>
  <si>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</si>
  <si>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30_I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</si>
  <si>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</si>
  <si>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</si>
  <si>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MŠ Bělohorská - II. ETAPA-část 2</t>
  </si>
  <si>
    <t>KSO:</t>
  </si>
  <si>
    <t>CC-CZ:</t>
  </si>
  <si>
    <t>Místo:</t>
  </si>
  <si>
    <t>Bělohorská 174, 169 00 Praha 6 - Břevnov</t>
  </si>
  <si>
    <t>Datum:</t>
  </si>
  <si>
    <t>31. 1. 2025</t>
  </si>
  <si>
    <t>Zadavatel:</t>
  </si>
  <si>
    <t>IČ:</t>
  </si>
  <si>
    <t>Městská část Praha 6, 160 00</t>
  </si>
  <si>
    <t>DIČ:</t>
  </si>
  <si>
    <t>Uchazeč:</t>
  </si>
  <si>
    <t>Vyplň údaj</t>
  </si>
  <si>
    <t>Projektant:</t>
  </si>
  <si>
    <t>Sibre s.r.o., Ing. Radek Krýza</t>
  </si>
  <si>
    <t>True</t>
  </si>
  <si>
    <t>Zpracovatel:</t>
  </si>
  <si>
    <t>Ing. Michaela Locihová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</si>
  <si>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</si>
  <si>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</si>
  <si>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</si>
  <si>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</si>
  <si>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</si>
  <si>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</si>
  <si>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</si>
  <si>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</si>
  <si>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</si>
  <si>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</si>
  <si>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</si>
  <si>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</si>
  <si>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</si>
  <si>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</si>
  <si>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</si>
  <si>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</si>
  <si>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</si>
  <si>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</si>
  <si>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</si>
  <si>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</si>
  <si>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</si>
  <si>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</si>
  <si>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</si>
  <si>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</si>
  <si>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</si>
  <si>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</si>
  <si>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</si>
  <si>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</si>
  <si>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</si>
  <si>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</si>
  <si>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</si>
  <si>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</si>
  <si>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</si>
  <si>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</si>
  <si>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</si>
  <si>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</si>
  <si>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</si>
  <si>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</si>
  <si>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</si>
  <si>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</si>
  <si>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</si>
  <si>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</si>
  <si>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</si>
  <si>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</si>
  <si>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</si>
  <si>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</si>
  <si>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</si>
  <si>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</si>
  <si>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osnad</t>
  </si>
  <si>
    <t>ostění nadpraží vnější KZS oprava</t>
  </si>
  <si>
    <t>10,99</t>
  </si>
  <si>
    <t>2</t>
  </si>
  <si>
    <t>kzspol</t>
  </si>
  <si>
    <t>zateplení ostění, nadpraží</t>
  </si>
  <si>
    <t>16,89</t>
  </si>
  <si>
    <t>KRYCÍ LIST SOUPISU PRACÍ</t>
  </si>
  <si>
    <t>sokl</t>
  </si>
  <si>
    <t>1,3</t>
  </si>
  <si>
    <t>po</t>
  </si>
  <si>
    <t>profil okenní</t>
  </si>
  <si>
    <t>11,505</t>
  </si>
  <si>
    <t>pa</t>
  </si>
  <si>
    <t>parapet</t>
  </si>
  <si>
    <t>51,68</t>
  </si>
  <si>
    <t>okn</t>
  </si>
  <si>
    <t>okna</t>
  </si>
  <si>
    <t>66,417</t>
  </si>
  <si>
    <t>leš</t>
  </si>
  <si>
    <t>263,4</t>
  </si>
  <si>
    <t>zdl</t>
  </si>
  <si>
    <t>zámková dlažba</t>
  </si>
  <si>
    <t>1,14</t>
  </si>
  <si>
    <t>odvoz</t>
  </si>
  <si>
    <t>0,331</t>
  </si>
  <si>
    <t>kzs</t>
  </si>
  <si>
    <t>skladba E1.3</t>
  </si>
  <si>
    <t>13,557</t>
  </si>
  <si>
    <t>on</t>
  </si>
  <si>
    <t>ostění nadprazí měněných oken</t>
  </si>
  <si>
    <t>104,755</t>
  </si>
  <si>
    <t>skE12</t>
  </si>
  <si>
    <t>skladba E1.2</t>
  </si>
  <si>
    <t>46,795</t>
  </si>
  <si>
    <t>skE11</t>
  </si>
  <si>
    <t>skladba E1.1</t>
  </si>
  <si>
    <t>20,15</t>
  </si>
  <si>
    <t>omit</t>
  </si>
  <si>
    <t>omítka</t>
  </si>
  <si>
    <t>31,427</t>
  </si>
  <si>
    <t>parv</t>
  </si>
  <si>
    <t>parapet vnitřní</t>
  </si>
  <si>
    <t>0,825</t>
  </si>
  <si>
    <t>c21</t>
  </si>
  <si>
    <t>sadrokarton podhled</t>
  </si>
  <si>
    <t>0,954</t>
  </si>
  <si>
    <t>park</t>
  </si>
  <si>
    <t>parapet vnější</t>
  </si>
  <si>
    <t>podlaha</t>
  </si>
  <si>
    <t>podlaha interiér</t>
  </si>
  <si>
    <t>0,818</t>
  </si>
  <si>
    <t>p21</t>
  </si>
  <si>
    <t>skladba P2.1</t>
  </si>
  <si>
    <t>3,713</t>
  </si>
  <si>
    <t>obk</t>
  </si>
  <si>
    <t>obklad keramicky</t>
  </si>
  <si>
    <t>nat</t>
  </si>
  <si>
    <t>nátěr</t>
  </si>
  <si>
    <t>180,019</t>
  </si>
  <si>
    <t>mal</t>
  </si>
  <si>
    <t>malba</t>
  </si>
  <si>
    <t>232,381</t>
  </si>
  <si>
    <t>p31</t>
  </si>
  <si>
    <t>podlaha P3.1</t>
  </si>
  <si>
    <t>0,158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</si>
  <si>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</si>
  <si>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</si>
  <si>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</si>
  <si>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</si>
  <si>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</si>
  <si>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</si>
  <si>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</si>
  <si>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</si>
  <si>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</si>
  <si>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</si>
  <si>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</si>
  <si>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</si>
  <si>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</si>
  <si>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</si>
  <si>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</si>
  <si>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</si>
  <si>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</si>
  <si>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</si>
  <si>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</si>
  <si>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</si>
  <si>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</si>
  <si>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</si>
  <si>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</si>
  <si>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</si>
  <si>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</si>
  <si>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</si>
  <si>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</si>
  <si>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</si>
  <si>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</si>
  <si>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</si>
  <si>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</si>
  <si>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</si>
  <si>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</si>
  <si>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</si>
  <si>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</si>
  <si>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</si>
  <si>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</si>
  <si>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</si>
  <si>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</si>
  <si>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</si>
  <si>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</si>
  <si>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</si>
  <si>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</si>
  <si>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</si>
  <si>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</si>
  <si>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</si>
  <si>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</si>
  <si>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</si>
  <si>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</si>
  <si>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</si>
  <si>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</si>
  <si>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</si>
  <si>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</si>
  <si>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</si>
  <si>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</si>
  <si>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</si>
  <si>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-901967772</t>
  </si>
  <si>
    <t>VV</t>
  </si>
  <si>
    <t>2,85*0,4"VIIIa</t>
  </si>
  <si>
    <t>Součet</t>
  </si>
  <si>
    <t>113107122</t>
  </si>
  <si>
    <t>Odstranění podkladu z kameniva drceného tl přes 100 do 200 mm ručně</t>
  </si>
  <si>
    <t>-991689725</t>
  </si>
  <si>
    <t>3</t>
  </si>
  <si>
    <t>162251102</t>
  </si>
  <si>
    <t>Vodorovné přemístění přes 20 do 50 m výkopku/sypaniny z horniny třídy těžitelnosti I skupiny 1 až 3</t>
  </si>
  <si>
    <t>m3</t>
  </si>
  <si>
    <t>-1501501072</t>
  </si>
  <si>
    <t>162751117</t>
  </si>
  <si>
    <t>Vodorovné přemístění přes 9 000 do 10000 m výkopku/sypaniny z horniny třídy těžitelnosti I skupiny 1 až 3</t>
  </si>
  <si>
    <t>-1905422910</t>
  </si>
  <si>
    <t>5</t>
  </si>
  <si>
    <t>167151111</t>
  </si>
  <si>
    <t>Nakládání výkopku z hornin třídy těžitelnosti I skupiny 1 až 3 přes 100 m3</t>
  </si>
  <si>
    <t>275653084</t>
  </si>
  <si>
    <t>6</t>
  </si>
  <si>
    <t>171201231</t>
  </si>
  <si>
    <t>Poplatek za uložení zeminy a kamení na recyklační skládce (skládkovné) kód odpadu 17 05 04</t>
  </si>
  <si>
    <t>t</t>
  </si>
  <si>
    <t>-1055580679</t>
  </si>
  <si>
    <t>odvoz*1,8</t>
  </si>
  <si>
    <t>7</t>
  </si>
  <si>
    <t>171251201</t>
  </si>
  <si>
    <t>Uložení sypaniny na skládky nebo meziskládky</t>
  </si>
  <si>
    <t>296342338</t>
  </si>
  <si>
    <t>Zakládání</t>
  </si>
  <si>
    <t>8</t>
  </si>
  <si>
    <t>274313711</t>
  </si>
  <si>
    <t>Základové pasy z betonu tř. C 20/25</t>
  </si>
  <si>
    <t>881594718</t>
  </si>
  <si>
    <t>betonový práh dle D.4</t>
  </si>
  <si>
    <t>2,85*0,15*0,15</t>
  </si>
  <si>
    <t>9</t>
  </si>
  <si>
    <t>274351121</t>
  </si>
  <si>
    <t>Zřízení bednění základových pasů rovného</t>
  </si>
  <si>
    <t>-901295209</t>
  </si>
  <si>
    <t>(2,85+0,15*2)*0,15</t>
  </si>
  <si>
    <t>10</t>
  </si>
  <si>
    <t>274351122</t>
  </si>
  <si>
    <t>Odstranění bednění základových pasů rovného</t>
  </si>
  <si>
    <t>1948133188</t>
  </si>
  <si>
    <t>Komunikace pozemní</t>
  </si>
  <si>
    <t>11</t>
  </si>
  <si>
    <t>564851111</t>
  </si>
  <si>
    <t>Podklad ze štěrkodrtě ŠD plochy přes 100 m2 tl 150 mm</t>
  </si>
  <si>
    <t>2009902786</t>
  </si>
  <si>
    <t>596212230</t>
  </si>
  <si>
    <t>Kladení zámkové dlažby pozemních komunikací ručně tl 80 mm skupiny C pl do 50 m2</t>
  </si>
  <si>
    <t>1523196118</t>
  </si>
  <si>
    <t>13</t>
  </si>
  <si>
    <t>M</t>
  </si>
  <si>
    <t>59245205</t>
  </si>
  <si>
    <t>dlažba zámková betonová tvaru I 200x165mm tl 100mm barevná</t>
  </si>
  <si>
    <t>528573633</t>
  </si>
  <si>
    <t>použití stávající, v případě potřeby doplnění (rezerva v případě nutnosti výměny)</t>
  </si>
  <si>
    <t>0,6</t>
  </si>
  <si>
    <t>14</t>
  </si>
  <si>
    <t>59621224r</t>
  </si>
  <si>
    <t xml:space="preserve">D+M  nový schodišťový stupeň vč. podbetonávky dle detailu D4</t>
  </si>
  <si>
    <t>ks</t>
  </si>
  <si>
    <t>-1582866630</t>
  </si>
  <si>
    <t>Úpravy povrchů, podlahy a osazování výplní</t>
  </si>
  <si>
    <t>15</t>
  </si>
  <si>
    <t>612131101</t>
  </si>
  <si>
    <t>Cementový postřik vnitřních stěn nanášený celoplošně ručně</t>
  </si>
  <si>
    <t>-70781333</t>
  </si>
  <si>
    <t>ostění, nadpraží</t>
  </si>
  <si>
    <t>parapet, ostění</t>
  </si>
  <si>
    <t>16</t>
  </si>
  <si>
    <t>612325301</t>
  </si>
  <si>
    <t>Vápenocementová hladká omítka ostění nebo nadpraží</t>
  </si>
  <si>
    <t>-476071963</t>
  </si>
  <si>
    <t>ostění parapet</t>
  </si>
  <si>
    <t>17</t>
  </si>
  <si>
    <t>612325302</t>
  </si>
  <si>
    <t>Vápenocementová štuková omítka ostění nebo nadpraží</t>
  </si>
  <si>
    <t>-785158203</t>
  </si>
  <si>
    <t>18</t>
  </si>
  <si>
    <t>612335301r</t>
  </si>
  <si>
    <t>Cementové lepidlo</t>
  </si>
  <si>
    <t>m</t>
  </si>
  <si>
    <t>-1806193215</t>
  </si>
  <si>
    <t>Po obvodě nových výplní otvorů bude z vně i zevnitř aplikováno cem. lepidlo pro v šíři min. 50mm, výměra obvod otvoru,tj.100mm</t>
  </si>
  <si>
    <t>(1,59*2+0,68*2)*2</t>
  </si>
  <si>
    <t>(0,97+2,52*2)</t>
  </si>
  <si>
    <t>(2,85+2,53*2)</t>
  </si>
  <si>
    <t>(2,85+2,63*2)</t>
  </si>
  <si>
    <t>(3,25*2+1,95*2)*2</t>
  </si>
  <si>
    <t>(3,53*2+1,95*2)*2</t>
  </si>
  <si>
    <t>(4,05*2+1,95*2)*2</t>
  </si>
  <si>
    <t>(1,725+2,6*2)</t>
  </si>
  <si>
    <t>19</t>
  </si>
  <si>
    <t>619995001</t>
  </si>
  <si>
    <t>Začištění omítek kolem oken, dveří, podlah nebo obkladů</t>
  </si>
  <si>
    <t>-2129393781</t>
  </si>
  <si>
    <t>začištění omítek okolo napraží, ostění, parapetu z vnitřní strany</t>
  </si>
  <si>
    <t>20</t>
  </si>
  <si>
    <t>621251101</t>
  </si>
  <si>
    <t>Příplatek k cenám kontaktního zateplení podhledů za zápustnou montáž a použití tepelněizolačních zátek z polystyrenu</t>
  </si>
  <si>
    <t>113699485</t>
  </si>
  <si>
    <t>osnad*0,5</t>
  </si>
  <si>
    <t>622131121</t>
  </si>
  <si>
    <t>Penetrační nátěr vnějších stěn nanášený ručně</t>
  </si>
  <si>
    <t>-645828366</t>
  </si>
  <si>
    <t>osnad*0,5+pa*0,2</t>
  </si>
  <si>
    <t>22</t>
  </si>
  <si>
    <t>622143003</t>
  </si>
  <si>
    <t>Montáž omítkových plastových nebo pozinkovaných rohových profilů</t>
  </si>
  <si>
    <t>1218527076</t>
  </si>
  <si>
    <t>23</t>
  </si>
  <si>
    <t>63127416</t>
  </si>
  <si>
    <t>profil rohový PVC s výztužnou tkaninou š 100/100mm</t>
  </si>
  <si>
    <t>2045089870</t>
  </si>
  <si>
    <t>104,755*1,1 'Přepočtené koeficientem množství</t>
  </si>
  <si>
    <t>24</t>
  </si>
  <si>
    <t>622143004</t>
  </si>
  <si>
    <t>Montáž omítkových samolepících začišťovacích profilů pro spojení s okenním rámem</t>
  </si>
  <si>
    <t>1156815788</t>
  </si>
  <si>
    <t>ostění nadpraží vnitřní a vnější strana</t>
  </si>
  <si>
    <t>on*2</t>
  </si>
  <si>
    <t>25</t>
  </si>
  <si>
    <t>28342205</t>
  </si>
  <si>
    <t>profil napojovací okenní PVC s výztužnou tkaninou 6mm</t>
  </si>
  <si>
    <t>-753891925</t>
  </si>
  <si>
    <t>209,51*1,1 'Přepočtené koeficientem množství</t>
  </si>
  <si>
    <t>26</t>
  </si>
  <si>
    <t>622151011</t>
  </si>
  <si>
    <t>Penetrační silikátový nátěr vnějších pastovitých tenkovrstvých omítek stěn</t>
  </si>
  <si>
    <t>1854813664</t>
  </si>
  <si>
    <t>27</t>
  </si>
  <si>
    <t>622211r</t>
  </si>
  <si>
    <t xml:space="preserve">Úprava a zpětná montáž roštu a  opláštění</t>
  </si>
  <si>
    <t>-1856568995</t>
  </si>
  <si>
    <t>28</t>
  </si>
  <si>
    <t>5916025r</t>
  </si>
  <si>
    <t>Cembrit tl 8 mm</t>
  </si>
  <si>
    <t>-1072406582</t>
  </si>
  <si>
    <t>předpoklad nové dodávky 50%</t>
  </si>
  <si>
    <t>skE11*0,5</t>
  </si>
  <si>
    <t>29</t>
  </si>
  <si>
    <t>622212001</t>
  </si>
  <si>
    <t>Montáž kontaktního zateplení vnějšího ostění, nadpraží nebo parapetu hl. špalety do 200 mm lepením desek z polystyrenu tl do 40 mm</t>
  </si>
  <si>
    <t>-749196583</t>
  </si>
  <si>
    <t>1,95+1,61"VII</t>
  </si>
  <si>
    <t>1,95+2,63+2,85"VIIIa</t>
  </si>
  <si>
    <t>Mezisoučet</t>
  </si>
  <si>
    <t>30</t>
  </si>
  <si>
    <t>28375944</t>
  </si>
  <si>
    <t>deska EPS 100 fasádní λ=0,037 tl 40mm</t>
  </si>
  <si>
    <t>-2078143126</t>
  </si>
  <si>
    <t>osnad*0,2</t>
  </si>
  <si>
    <t>2,198*1,25 'Přepočtené koeficientem množství</t>
  </si>
  <si>
    <t>31</t>
  </si>
  <si>
    <t>28376414</t>
  </si>
  <si>
    <t>deska XPS hrana polodrážková a hladký povrch 300kPA λ=0,035 tl 20mm</t>
  </si>
  <si>
    <t>2033027053</t>
  </si>
  <si>
    <t>pa*0,2</t>
  </si>
  <si>
    <t>0,3*2+0,2*2+0,3</t>
  </si>
  <si>
    <t>11,636*1,1 'Přepočtené koeficientem množství</t>
  </si>
  <si>
    <t>32</t>
  </si>
  <si>
    <t>622252002</t>
  </si>
  <si>
    <t>Montáž profilů kontaktního zateplení lepených</t>
  </si>
  <si>
    <t>-951150026</t>
  </si>
  <si>
    <t>po+pa</t>
  </si>
  <si>
    <t>33</t>
  </si>
  <si>
    <t>59051510</t>
  </si>
  <si>
    <t>profil napojovací nadokenní PVC s okapnicí s výztužnou tkaninou</t>
  </si>
  <si>
    <t>-540427489</t>
  </si>
  <si>
    <t>4,01+4,645+2,85</t>
  </si>
  <si>
    <t>11,505*1,1 'Přepočtené koeficientem množství</t>
  </si>
  <si>
    <t>34</t>
  </si>
  <si>
    <t>59051512</t>
  </si>
  <si>
    <t>profil napojovací parapetní PVC s okapnicí a výztužnou tkaninou</t>
  </si>
  <si>
    <t>434187058</t>
  </si>
  <si>
    <t>51,68*1,1 'Přepočtené koeficientem množství</t>
  </si>
  <si>
    <t>35</t>
  </si>
  <si>
    <t>622511112</t>
  </si>
  <si>
    <t>Tenkovrstvá akrylátová mozaiková střednězrnná omítka vnějších stěn</t>
  </si>
  <si>
    <t>-1390540532</t>
  </si>
  <si>
    <t>36</t>
  </si>
  <si>
    <t>62251111r</t>
  </si>
  <si>
    <t>Tenkovrstvá akrylátová mozaiková střednězrnná omítka vnějších stěn-příplatek za malé plochy a napojení na stávající</t>
  </si>
  <si>
    <t>kpl</t>
  </si>
  <si>
    <t>1797793993</t>
  </si>
  <si>
    <t>37</t>
  </si>
  <si>
    <t>622531012</t>
  </si>
  <si>
    <t>Tenkovrstvá silikonová zatíraná omítka zrnitost 1,5 mm vnějších stěn</t>
  </si>
  <si>
    <t>1839988437</t>
  </si>
  <si>
    <t>38</t>
  </si>
  <si>
    <t>629991011</t>
  </si>
  <si>
    <t>Zakrytí výplní otvorů a svislých ploch fólií přilepenou lepící páskou</t>
  </si>
  <si>
    <t>-489966253</t>
  </si>
  <si>
    <t>z vintřní a vnější strany</t>
  </si>
  <si>
    <t>(1,59*0,8)*2</t>
  </si>
  <si>
    <t>(0,97*2,52)</t>
  </si>
  <si>
    <t>(2,85*2,53)</t>
  </si>
  <si>
    <t>(2,85*2,63)</t>
  </si>
  <si>
    <t>(3,25*1,95)*2</t>
  </si>
  <si>
    <t>(3,53*1,95)*2</t>
  </si>
  <si>
    <t>(4,05*1,95)*2</t>
  </si>
  <si>
    <t>(1,725*2,6)</t>
  </si>
  <si>
    <t>okn*2</t>
  </si>
  <si>
    <t>39</t>
  </si>
  <si>
    <t>629999030</t>
  </si>
  <si>
    <t>Příplatek k omítce vnějších povrchů za provádění omítané plochy do 10 m2</t>
  </si>
  <si>
    <t>587094473</t>
  </si>
  <si>
    <t>40</t>
  </si>
  <si>
    <t>631312121</t>
  </si>
  <si>
    <t>Doplnění dosavadních mazanin betonem prostým plochy do 4 m2 tloušťky do 80 mm</t>
  </si>
  <si>
    <t>-2120480155</t>
  </si>
  <si>
    <t>podlaha*0,08+p31*0,08+p21*0,08</t>
  </si>
  <si>
    <t>41</t>
  </si>
  <si>
    <t>633992111</t>
  </si>
  <si>
    <t>Odmaštění betonových podlah od olejových nánosů</t>
  </si>
  <si>
    <t>-531114523</t>
  </si>
  <si>
    <t>42</t>
  </si>
  <si>
    <t>6339921r</t>
  </si>
  <si>
    <t xml:space="preserve">Vyztužení rohů výztužnou sítí  a nárožním hliníkovým  profilem dle skladeb</t>
  </si>
  <si>
    <t>-339736051</t>
  </si>
  <si>
    <t>předpoklad</t>
  </si>
  <si>
    <t>48</t>
  </si>
  <si>
    <t>43</t>
  </si>
  <si>
    <t>6339923r</t>
  </si>
  <si>
    <t>D+M okenní síť k oknu F5</t>
  </si>
  <si>
    <t>-1871146369</t>
  </si>
  <si>
    <t>44</t>
  </si>
  <si>
    <t>6339924r</t>
  </si>
  <si>
    <t>Penetrace podkladu pod parotěsné a difůzní pásky</t>
  </si>
  <si>
    <t>-1760706876</t>
  </si>
  <si>
    <t>Ostatní konstrukce a práce, bourání</t>
  </si>
  <si>
    <t>45</t>
  </si>
  <si>
    <t>941211112</t>
  </si>
  <si>
    <t>Montáž lešení řadového rámového lehkého zatížení do 200 kg/m2 š od 0,6 do 0,9 m v přes 10 do 25 m</t>
  </si>
  <si>
    <t>1426693607</t>
  </si>
  <si>
    <t>(5,6+4,8+15,6)*7,6+1,8*3,5+(7,4*7,5+2*2)</t>
  </si>
  <si>
    <t>46</t>
  </si>
  <si>
    <t>941211211</t>
  </si>
  <si>
    <t>Příplatek k lešení řadovému rámovému lehkému do 200 kg/m2 š od 0,6 do 0,9 m v do 10 m za každý den použití</t>
  </si>
  <si>
    <t>1304274197</t>
  </si>
  <si>
    <t>263,4*15 'Přepočtené koeficientem množství</t>
  </si>
  <si>
    <t>47</t>
  </si>
  <si>
    <t>941211812</t>
  </si>
  <si>
    <t>Demontáž lešení řadového rámového lehkého zatížení do 200 kg/m2 š od 0,6 do 0,9 m v přes 10 do 25 m</t>
  </si>
  <si>
    <t>2137383727</t>
  </si>
  <si>
    <t>944511111</t>
  </si>
  <si>
    <t>Montáž ochranné sítě z textilie z umělých vláken</t>
  </si>
  <si>
    <t>-1532412432</t>
  </si>
  <si>
    <t>49</t>
  </si>
  <si>
    <t>944511211</t>
  </si>
  <si>
    <t>Příplatek k ochranné síti za každý den použití</t>
  </si>
  <si>
    <t>805618619</t>
  </si>
  <si>
    <t>50</t>
  </si>
  <si>
    <t>944511811</t>
  </si>
  <si>
    <t>Demontáž ochranné sítě z textilie z umělých vláken</t>
  </si>
  <si>
    <t>-1868455728</t>
  </si>
  <si>
    <t>51</t>
  </si>
  <si>
    <t>949111812</t>
  </si>
  <si>
    <t>Demontáž lešení lehkého kozového trubkového v přes 1,2 do 1,9 m</t>
  </si>
  <si>
    <t>sada</t>
  </si>
  <si>
    <t>-1253853955</t>
  </si>
  <si>
    <t>52</t>
  </si>
  <si>
    <t>949121112</t>
  </si>
  <si>
    <t>Montáž lešení lehkého kozového dílcového v přes 1,2 do 1,9 m</t>
  </si>
  <si>
    <t>-1397196676</t>
  </si>
  <si>
    <t>53</t>
  </si>
  <si>
    <t>949121212</t>
  </si>
  <si>
    <t>Příplatek k lešení lehkému kozovému dílcovému v přes 1,2 do 1,9 m za každý den použití</t>
  </si>
  <si>
    <t>1892571422</t>
  </si>
  <si>
    <t>2*10 "Přepočtené koeficientem množství</t>
  </si>
  <si>
    <t>54</t>
  </si>
  <si>
    <t>952901111</t>
  </si>
  <si>
    <t>Vyčištění budov bytové a občanské výstavby při výšce podlaží do 4 m</t>
  </si>
  <si>
    <t>-1302454928</t>
  </si>
  <si>
    <t>300</t>
  </si>
  <si>
    <t>55</t>
  </si>
  <si>
    <t>952902021</t>
  </si>
  <si>
    <t>Čištění budov zametení hladkých podlah</t>
  </si>
  <si>
    <t>1670032029</t>
  </si>
  <si>
    <t>300*4 'Přepočtené koeficientem množství</t>
  </si>
  <si>
    <t>190</t>
  </si>
  <si>
    <t>953942425</t>
  </si>
  <si>
    <t>Osazování rámů litinových poklopů kouřových kanálů</t>
  </si>
  <si>
    <t>kus</t>
  </si>
  <si>
    <t>-2119303311</t>
  </si>
  <si>
    <t>56</t>
  </si>
  <si>
    <t>965042141</t>
  </si>
  <si>
    <t>Bourání podkladů pod dlažby nebo mazanin betonových nebo z litého asfaltu tl do 100 mm pl přes 4 m2</t>
  </si>
  <si>
    <t>-839582313</t>
  </si>
  <si>
    <t>podlaha*0,08</t>
  </si>
  <si>
    <t>57</t>
  </si>
  <si>
    <t>965081213</t>
  </si>
  <si>
    <t>Bourání podlah z dlaždic keramických nebo xylolitových tl do 10 mm plochy přes 1 m2</t>
  </si>
  <si>
    <t>-1417057971</t>
  </si>
  <si>
    <t>58</t>
  </si>
  <si>
    <t>966081028</t>
  </si>
  <si>
    <t>Demontáž odvětrávané fasády ostění, nadpraží s dřevěnou jednosměrnou konstrukcí</t>
  </si>
  <si>
    <t>1678580659</t>
  </si>
  <si>
    <t>0,68+1,59+4,05+1,59+0,7+1,725+2,6*2+4,05+1,95*2"VII</t>
  </si>
  <si>
    <t>3,53+3,25+2,6+3,53+3,25+1,95+2,6*2"VIIIa</t>
  </si>
  <si>
    <t>59</t>
  </si>
  <si>
    <t>966081121</t>
  </si>
  <si>
    <t>Bourání kontaktního zateplení z polystyrenových desek malých ploch jednotlivě přes 0,25 do do 1,0 m2</t>
  </si>
  <si>
    <t>1431345693</t>
  </si>
  <si>
    <t>4"VII</t>
  </si>
  <si>
    <t>2"VIIIa</t>
  </si>
  <si>
    <t>60</t>
  </si>
  <si>
    <t>966081123</t>
  </si>
  <si>
    <t>Bourání kontaktního zateplení z polystyrenových desek malých ploch jednotlivě přes 1,0 do 2,0 m2</t>
  </si>
  <si>
    <t>-1040823834</t>
  </si>
  <si>
    <t>4"IX</t>
  </si>
  <si>
    <t>61</t>
  </si>
  <si>
    <t>966083128</t>
  </si>
  <si>
    <t>Demontáž odvětrávané fasády ostění nebo nadpraží s hliníkovou obousměrnou konstrukcí</t>
  </si>
  <si>
    <t>1708944271</t>
  </si>
  <si>
    <t>skladba E1.1-ostění nadpraží</t>
  </si>
  <si>
    <t>0,69+0,68*2+0,7"VII</t>
  </si>
  <si>
    <t>1,95*3+1,95*3+2,85*2"VIIIa</t>
  </si>
  <si>
    <t>62</t>
  </si>
  <si>
    <t>966084028</t>
  </si>
  <si>
    <t>Demontáž opláštění ostění nebo nadpraží odvětrávané fasády</t>
  </si>
  <si>
    <t>-311246993</t>
  </si>
  <si>
    <t>skE11+skE12</t>
  </si>
  <si>
    <t>63</t>
  </si>
  <si>
    <t>966084028r</t>
  </si>
  <si>
    <t>Příplatek za šetrnou demontáž obložení, roštu a uskladnění</t>
  </si>
  <si>
    <t>-1981827910</t>
  </si>
  <si>
    <t>64</t>
  </si>
  <si>
    <t>968062245</t>
  </si>
  <si>
    <t>Vybourání dřevěných rámů oken jednoduchých včetně křídel pl do 2 m2</t>
  </si>
  <si>
    <t>-293610816</t>
  </si>
  <si>
    <t>65</t>
  </si>
  <si>
    <t>968062246</t>
  </si>
  <si>
    <t>Vybourání dřevěných rámů oken jednoduchých včetně křídel pl do 4 m2</t>
  </si>
  <si>
    <t>8556005</t>
  </si>
  <si>
    <t>66</t>
  </si>
  <si>
    <t>968062247</t>
  </si>
  <si>
    <t>Vybourání dřevěných rámů oken jednoduchých včetně křídel pl přes 4 m2</t>
  </si>
  <si>
    <t>-1126391832</t>
  </si>
  <si>
    <t>(3,25*1,95)*4</t>
  </si>
  <si>
    <t>(3,53*1,95)*4</t>
  </si>
  <si>
    <t>(4,05*1,95)*4</t>
  </si>
  <si>
    <t>67</t>
  </si>
  <si>
    <t>978013191</t>
  </si>
  <si>
    <t>Otlučení (osekání) vnitřní vápenné nebo vápenocementové omítky stěn v rozsahu přes 50 do 100 %</t>
  </si>
  <si>
    <t>-159006244</t>
  </si>
  <si>
    <t>on*0,3</t>
  </si>
  <si>
    <t>68</t>
  </si>
  <si>
    <t>978059511</t>
  </si>
  <si>
    <t>Odsekání a odebrání obkladů stěn z vnitřních obkládaček plochy do 1 m2</t>
  </si>
  <si>
    <t>-1271656323</t>
  </si>
  <si>
    <t>ostění, parapet</t>
  </si>
  <si>
    <t>(0,97*2+0,68*2)*0,25</t>
  </si>
  <si>
    <t>69</t>
  </si>
  <si>
    <t>979054451</t>
  </si>
  <si>
    <t>Očištění vybouraných zámkových dlaždic s původním spárováním z kameniva těženého</t>
  </si>
  <si>
    <t>1776228607</t>
  </si>
  <si>
    <t>70</t>
  </si>
  <si>
    <t>965081425r</t>
  </si>
  <si>
    <t>Demontáž terasy na terče vč. terče,, š.200mm v délce okna vč. ukončující lišty dle det.9</t>
  </si>
  <si>
    <t>-1673310961</t>
  </si>
  <si>
    <t>71</t>
  </si>
  <si>
    <t>965081426r</t>
  </si>
  <si>
    <t>Montáž terasy na terče vč. terče,š.200mm v délce okna vč. D+M ukončující lišty dle det.9</t>
  </si>
  <si>
    <t>1574426144</t>
  </si>
  <si>
    <t>997</t>
  </si>
  <si>
    <t>Doprava suti a vybouraných hmot</t>
  </si>
  <si>
    <t>72</t>
  </si>
  <si>
    <t>997013152</t>
  </si>
  <si>
    <t>Vnitrostaveništní doprava suti a vybouraných hmot pro budovy v přes 6 do 9 m s omezením mechanizace</t>
  </si>
  <si>
    <t>-1834255452</t>
  </si>
  <si>
    <t>73</t>
  </si>
  <si>
    <t>997013501</t>
  </si>
  <si>
    <t>Odvoz suti a vybouraných hmot na skládku nebo meziskládku do 1 km se složením</t>
  </si>
  <si>
    <t>307994945</t>
  </si>
  <si>
    <t>74</t>
  </si>
  <si>
    <t>997013509</t>
  </si>
  <si>
    <t>Příplatek k odvozu suti a vybouraných hmot na skládku ZKD 1 km přes 1 km</t>
  </si>
  <si>
    <t>-643929900</t>
  </si>
  <si>
    <t>7,052*19 'Přepočtené koeficientem množství</t>
  </si>
  <si>
    <t>75</t>
  </si>
  <si>
    <t>997013631</t>
  </si>
  <si>
    <t>Poplatek za uložení na skládce (skládkovné) stavebního odpadu směsného kód odpadu 17 09 04</t>
  </si>
  <si>
    <t>-1153212769</t>
  </si>
  <si>
    <t>998</t>
  </si>
  <si>
    <t>Přesun hmot</t>
  </si>
  <si>
    <t>76</t>
  </si>
  <si>
    <t>998011002</t>
  </si>
  <si>
    <t>Přesun hmot pro budovy zděné v přes 6 do 12 m</t>
  </si>
  <si>
    <t>1824485055</t>
  </si>
  <si>
    <t>PSV</t>
  </si>
  <si>
    <t>Práce a dodávky PSV</t>
  </si>
  <si>
    <t>711</t>
  </si>
  <si>
    <t>Izolace proti vodě, vlhkosti a plynům</t>
  </si>
  <si>
    <t>77</t>
  </si>
  <si>
    <t>711122131</t>
  </si>
  <si>
    <t>Provedení izolace proti zemní vlhkosti svislé za horka nátěrem asfaltovým</t>
  </si>
  <si>
    <t>-1088033334</t>
  </si>
  <si>
    <t>78</t>
  </si>
  <si>
    <t>11163150</t>
  </si>
  <si>
    <t>lak penetrační asfaltový</t>
  </si>
  <si>
    <t>-92797544</t>
  </si>
  <si>
    <t>9*0,00187 'Přepočtené koeficientem množství</t>
  </si>
  <si>
    <t>79</t>
  </si>
  <si>
    <t>711142559</t>
  </si>
  <si>
    <t>Provedení izolace proti zemní vlhkosti pásy přitavením svislé NAIP</t>
  </si>
  <si>
    <t>797482245</t>
  </si>
  <si>
    <t>Doplnění izolace u otvorů v 1.NP návaznost na terén+ na terase 2.NP u okna</t>
  </si>
  <si>
    <t>8+1</t>
  </si>
  <si>
    <t>80</t>
  </si>
  <si>
    <t>62832001</t>
  </si>
  <si>
    <t>pás asfaltový natavitelný oxidovaný s vložkou ze skleněné rohože typu V60 s jemnozrnným minerálním posypem tl 3,5mm</t>
  </si>
  <si>
    <t>1764150978</t>
  </si>
  <si>
    <t>9*1,221 'Přepočtené koeficientem množství</t>
  </si>
  <si>
    <t>81</t>
  </si>
  <si>
    <t>7111426r</t>
  </si>
  <si>
    <t>Vyrovnání podkladu pod hydroizolace</t>
  </si>
  <si>
    <t>-1305847521</t>
  </si>
  <si>
    <t>82</t>
  </si>
  <si>
    <t>998711212</t>
  </si>
  <si>
    <t>Přesun hmot procentní pro izolace proti vodě, vlhkosti a plynům s omezením mechanizace v objektech v přes 6 do 12 m</t>
  </si>
  <si>
    <t>%</t>
  </si>
  <si>
    <t>684647575</t>
  </si>
  <si>
    <t>713</t>
  </si>
  <si>
    <t>Izolace tepelné</t>
  </si>
  <si>
    <t>83</t>
  </si>
  <si>
    <t>713131121</t>
  </si>
  <si>
    <t>Montáž izolace tepelné stěn přichycením dráty rohoží, pásů, dílců, desek</t>
  </si>
  <si>
    <t>-1052181843</t>
  </si>
  <si>
    <t>Skladba E1.1-2. vrstvy</t>
  </si>
  <si>
    <t>skE11*2*0,15</t>
  </si>
  <si>
    <t>Skladba E1.2</t>
  </si>
  <si>
    <t>skE12*0,15</t>
  </si>
  <si>
    <t>84</t>
  </si>
  <si>
    <t>63148142</t>
  </si>
  <si>
    <t>deska tepelně izolační minerální provětrávaných fasád λ=0,034-0,035 tl 40mm</t>
  </si>
  <si>
    <t>909406387</t>
  </si>
  <si>
    <t>6,045*1,2 'Přepočtené koeficientem množství</t>
  </si>
  <si>
    <t>85</t>
  </si>
  <si>
    <t>63148158</t>
  </si>
  <si>
    <t>deska tepelně izolační minerální provětrávaných fasád λ=0,034-0,035 tl 50mm</t>
  </si>
  <si>
    <t>-629770750</t>
  </si>
  <si>
    <t>7,019*1,2 'Přepočtené koeficientem množství</t>
  </si>
  <si>
    <t>86</t>
  </si>
  <si>
    <t>713133821r</t>
  </si>
  <si>
    <t>Demontáž izolace tepelné vkládané</t>
  </si>
  <si>
    <t>562129028</t>
  </si>
  <si>
    <t>(skE11+skE12)*0,15</t>
  </si>
  <si>
    <t>87</t>
  </si>
  <si>
    <t>998713212</t>
  </si>
  <si>
    <t>Přesun hmot procentní pro izolace tepelné s omezením mechanizace v objektech v přes 6 do 12 m</t>
  </si>
  <si>
    <t>611647629</t>
  </si>
  <si>
    <t>741</t>
  </si>
  <si>
    <t>Elektroinstalace - silnoproud</t>
  </si>
  <si>
    <t>88</t>
  </si>
  <si>
    <t>74111r</t>
  </si>
  <si>
    <t xml:space="preserve">Demontáže a zpětné montáže elektro na fasádách  - osvětlení, čidlo, hromosvod vč. pomocného materiálu</t>
  </si>
  <si>
    <t>1250763975</t>
  </si>
  <si>
    <t>89</t>
  </si>
  <si>
    <t>998741212</t>
  </si>
  <si>
    <t>Přesun hmot procentní pro silnoproud s omezením mechanizace v objektech v přes 6 do 12 m</t>
  </si>
  <si>
    <t>462244571</t>
  </si>
  <si>
    <t>762</t>
  </si>
  <si>
    <t>Konstrukce tesařské</t>
  </si>
  <si>
    <t>90</t>
  </si>
  <si>
    <t>762439001</t>
  </si>
  <si>
    <t>Montáž obložení stěn podkladový rošt</t>
  </si>
  <si>
    <t>927886392</t>
  </si>
  <si>
    <t>(skE12*2+0,15*40)</t>
  </si>
  <si>
    <t>91</t>
  </si>
  <si>
    <t>60514106r</t>
  </si>
  <si>
    <t>řezivo 50x50mm impegnované</t>
  </si>
  <si>
    <t>957057024</t>
  </si>
  <si>
    <t>(skE12*2+0,15*40)*0,05*0,05</t>
  </si>
  <si>
    <t>92</t>
  </si>
  <si>
    <t>762495000</t>
  </si>
  <si>
    <t>Spojovací prostředky pro montáž olištování, obložení stropů, střešních podhledů a stěn</t>
  </si>
  <si>
    <t>310232559</t>
  </si>
  <si>
    <t>(skE12*2+0,15*40)*0,05</t>
  </si>
  <si>
    <t>93</t>
  </si>
  <si>
    <t>998762212</t>
  </si>
  <si>
    <t>Přesun hmot procentní pro kce tesařské s omezením mechanizace v objektech v přes 6 do 12 m</t>
  </si>
  <si>
    <t>-1730676665</t>
  </si>
  <si>
    <t>763</t>
  </si>
  <si>
    <t>Konstrukce suché výstavby</t>
  </si>
  <si>
    <t>94</t>
  </si>
  <si>
    <t>763131621</t>
  </si>
  <si>
    <t>Montáž desek tl. 12,5 mm SDK podhled</t>
  </si>
  <si>
    <t>-1600302354</t>
  </si>
  <si>
    <t>(1,59+1,59)*0,3"VII</t>
  </si>
  <si>
    <t>95</t>
  </si>
  <si>
    <t>59030021</t>
  </si>
  <si>
    <t>deska SDK A tl 12,5mm</t>
  </si>
  <si>
    <t>2061035021</t>
  </si>
  <si>
    <t>0,954*1,2 'Přepočtené koeficientem množství</t>
  </si>
  <si>
    <t>96</t>
  </si>
  <si>
    <t>763131712</t>
  </si>
  <si>
    <t>SDK podhled napojení na jiný druh podhledu</t>
  </si>
  <si>
    <t>-1501331094</t>
  </si>
  <si>
    <t>(1,59+1,59)"VII</t>
  </si>
  <si>
    <t>97</t>
  </si>
  <si>
    <t>763131751</t>
  </si>
  <si>
    <t>Montáž parotěsné zábrany do SDK podhledu</t>
  </si>
  <si>
    <t>-663127049</t>
  </si>
  <si>
    <t>dle D7</t>
  </si>
  <si>
    <t>c21*1,1</t>
  </si>
  <si>
    <t>98</t>
  </si>
  <si>
    <t>28329274r</t>
  </si>
  <si>
    <t xml:space="preserve">fólie  pro parotěsnou vrstvu </t>
  </si>
  <si>
    <t>-1298036234</t>
  </si>
  <si>
    <t>1,049*1,15 'Přepočtené koeficientem množství</t>
  </si>
  <si>
    <t>99</t>
  </si>
  <si>
    <t>763131761</t>
  </si>
  <si>
    <t>Příplatek k SDK podhledu za plochu do 3 m2 jednotlivě</t>
  </si>
  <si>
    <t>1482749622</t>
  </si>
  <si>
    <t>100</t>
  </si>
  <si>
    <t>763131821</t>
  </si>
  <si>
    <t>Demontáž SDK podhledu s dvouvrstvou nosnou kcí z ocelových profilů opláštění jednoduché</t>
  </si>
  <si>
    <t>-1837050383</t>
  </si>
  <si>
    <t>101</t>
  </si>
  <si>
    <t>998763211</t>
  </si>
  <si>
    <t>Přesun hmot procentní pro dřevostavby s omezením mechanizace v objektech v přes 6 do 12 m</t>
  </si>
  <si>
    <t>-2136776121</t>
  </si>
  <si>
    <t>764</t>
  </si>
  <si>
    <t>Konstrukce klempířské</t>
  </si>
  <si>
    <t>102</t>
  </si>
  <si>
    <t>764002851</t>
  </si>
  <si>
    <t>Demontáž oplechování parapetů do suti</t>
  </si>
  <si>
    <t>-905739551</t>
  </si>
  <si>
    <t>1,59+8,2+3,25+3,53+4,05++4,01+4,645+1,59+4,05+3,61+4,01+4,645+0,24+0,52+0,74+0,76+0,87+0,85+0,52</t>
  </si>
  <si>
    <t>103</t>
  </si>
  <si>
    <t>76400r</t>
  </si>
  <si>
    <t>Podklad pod venkovní parapety nad provětrávanou fasádou-kotvy</t>
  </si>
  <si>
    <t>2142575729</t>
  </si>
  <si>
    <t>104</t>
  </si>
  <si>
    <t>K5</t>
  </si>
  <si>
    <t xml:space="preserve">D+M  Venkovní parapet 1590mm, r.š. 270mm dle  výkresu BEL_DPS_D.1.1_603_00, ozn. K5</t>
  </si>
  <si>
    <t>-715883317</t>
  </si>
  <si>
    <t>105</t>
  </si>
  <si>
    <t>K6</t>
  </si>
  <si>
    <t xml:space="preserve">D+M  Venkovní parapet 8200mm, r.š. 920mm dle  výkresu BEL_DPS_D.1.1_603_00, ozn. K6</t>
  </si>
  <si>
    <t>1043531350</t>
  </si>
  <si>
    <t>106</t>
  </si>
  <si>
    <t>K7</t>
  </si>
  <si>
    <t xml:space="preserve">D+M  Venkovní parapet 3250mm, r.š. 270mm dle  výkresu BEL_DPS_D.1.1_603_00, ozn. K7</t>
  </si>
  <si>
    <t>-655882610</t>
  </si>
  <si>
    <t>107</t>
  </si>
  <si>
    <t>K8</t>
  </si>
  <si>
    <t xml:space="preserve">D+M  Venkovní parapet 3530mm, r.š. 270mm dle  výkresu BEL_DPS_D.1.1_603_00, ozn. K8</t>
  </si>
  <si>
    <t>624032048</t>
  </si>
  <si>
    <t>108</t>
  </si>
  <si>
    <t>K9</t>
  </si>
  <si>
    <t xml:space="preserve">D+M  Venkovní parapet 4050mm, r.š. 270mm dle  výkresu BEL_DPS_D.1.1_603_00, ozn. K9</t>
  </si>
  <si>
    <t>1895978255</t>
  </si>
  <si>
    <t>109</t>
  </si>
  <si>
    <t>K15</t>
  </si>
  <si>
    <t xml:space="preserve">D+M  Venkovní parapet 1590mm, r.š. 375mm dle  výkresu BEL_DPS_D.1.1_603_00, ozn. K15</t>
  </si>
  <si>
    <t>926069091</t>
  </si>
  <si>
    <t>110</t>
  </si>
  <si>
    <t>K16</t>
  </si>
  <si>
    <t xml:space="preserve">D+M  Venkovní parapet 4050mm, r.š.270 mm dle  výkresu BEL_DPS_D.1.1_603_00, ozn. K16</t>
  </si>
  <si>
    <t>-2145889270</t>
  </si>
  <si>
    <t>111</t>
  </si>
  <si>
    <t>K17</t>
  </si>
  <si>
    <t xml:space="preserve">D+M  Venkovní parapet 3610mm, r.š. 270mm dle  výkresu BEL_DPS_D.1.1_603_00, ozn. K17</t>
  </si>
  <si>
    <t>855671967</t>
  </si>
  <si>
    <t>112</t>
  </si>
  <si>
    <t>K18</t>
  </si>
  <si>
    <t xml:space="preserve">D+M  Venkovní parapet 4010mm, r.š. 180mm dle  výkresu BEL_DPS_D.1.1_603_00, ozn. K18</t>
  </si>
  <si>
    <t>-1599950425</t>
  </si>
  <si>
    <t>113</t>
  </si>
  <si>
    <t>K19</t>
  </si>
  <si>
    <t xml:space="preserve">D+M  Venkovní parapet 4645mm, r.š. 180mm dle  výkresu BEL_DPS_D.1.1_603_00, ozn. K19</t>
  </si>
  <si>
    <t>-1516977381</t>
  </si>
  <si>
    <t>114</t>
  </si>
  <si>
    <t>K24</t>
  </si>
  <si>
    <t xml:space="preserve">D+M  Venkovní parapet 240mm, r.š. 180mm dle  výkresu BEL_DPS_D.1.1_603_00, ozn. K24</t>
  </si>
  <si>
    <t>-330472997</t>
  </si>
  <si>
    <t>115</t>
  </si>
  <si>
    <t>K25</t>
  </si>
  <si>
    <t xml:space="preserve">D+M  Venkovní parapet 520mm, r.š. 180mm dle  výkresu BEL_DPS_D.1.1_603_00, ozn. K25</t>
  </si>
  <si>
    <t>61853975</t>
  </si>
  <si>
    <t>116</t>
  </si>
  <si>
    <t>K26</t>
  </si>
  <si>
    <t xml:space="preserve">D+M  Venkovní parapet 740+760mm, r.š. 180mm dle  výkresu BEL_DPS_D.1.1_603_00, ozn. K26</t>
  </si>
  <si>
    <t>-584181981</t>
  </si>
  <si>
    <t>117</t>
  </si>
  <si>
    <t>K29</t>
  </si>
  <si>
    <t xml:space="preserve">D+M  Venkovní parapet 870+850mm, r.š. 285mm dle  výkresu BEL_DPS_D.1.1_603_00, ozn. K29</t>
  </si>
  <si>
    <t>1486116901</t>
  </si>
  <si>
    <t>118</t>
  </si>
  <si>
    <t>K30</t>
  </si>
  <si>
    <t xml:space="preserve">D+M  Venkovní parapet 520mm, r.š. 285mm dle  výkresu BEL_DPS_D.1.1_603_00, ozn. K30</t>
  </si>
  <si>
    <t>-1402269840</t>
  </si>
  <si>
    <t>119</t>
  </si>
  <si>
    <t>K31</t>
  </si>
  <si>
    <t xml:space="preserve">D+M  Krycí lišta š. 970mm, r.š. 120 mm dle  výkresu BEL_DPS_D.1.1_603_00, ozn. K31</t>
  </si>
  <si>
    <t>-1697949679</t>
  </si>
  <si>
    <t>120</t>
  </si>
  <si>
    <t>K32</t>
  </si>
  <si>
    <t xml:space="preserve">D+M  Krycí lišta š. 2850mm, r.š. 120 mm dle  výkresu BEL_DPS_D.1.1_603_00, ozn. K32</t>
  </si>
  <si>
    <t>621315824</t>
  </si>
  <si>
    <t>121</t>
  </si>
  <si>
    <t>K33</t>
  </si>
  <si>
    <t xml:space="preserve">D+M  Krycí lišta š. 1725mm, r.š. 120 mm dle  výkresu BEL_DPS_D.1.1_603_00, ozn. K33</t>
  </si>
  <si>
    <t>-224499390</t>
  </si>
  <si>
    <t>122</t>
  </si>
  <si>
    <t>998764212</t>
  </si>
  <si>
    <t>Přesun hmot procentní pro konstrukce klempířské s omezením mechanizace v objektech v přes 6 do 12 m</t>
  </si>
  <si>
    <t>789342478</t>
  </si>
  <si>
    <t>766</t>
  </si>
  <si>
    <t>Konstrukce truhlářské</t>
  </si>
  <si>
    <t>123</t>
  </si>
  <si>
    <t>766411822</t>
  </si>
  <si>
    <t>Demontáž truhlářského obložení stěn podkladových roštů</t>
  </si>
  <si>
    <t>409754972</t>
  </si>
  <si>
    <t>ske12*0,2</t>
  </si>
  <si>
    <t>124</t>
  </si>
  <si>
    <t>766441r</t>
  </si>
  <si>
    <t>Demontáž žaluzií</t>
  </si>
  <si>
    <t>1721341156</t>
  </si>
  <si>
    <t>stejné množstí jako montáž ozn. O4</t>
  </si>
  <si>
    <t>125</t>
  </si>
  <si>
    <t>766442r</t>
  </si>
  <si>
    <t>Demontáž markýzy</t>
  </si>
  <si>
    <t>-961182461</t>
  </si>
  <si>
    <t>126</t>
  </si>
  <si>
    <t>F5</t>
  </si>
  <si>
    <t xml:space="preserve">D+M dřevěná prosklená sestava oken 1590/680mm, dle výkresu BEL_DPS_D.1.1._601_00,ozn.  F5</t>
  </si>
  <si>
    <t>-324126651</t>
  </si>
  <si>
    <t>127</t>
  </si>
  <si>
    <t>F6</t>
  </si>
  <si>
    <t xml:space="preserve">D+M dřevěné dveře 970/2520mm, dle výkresu BEL_DPS_D.1.1._601_00,ozn.  F6</t>
  </si>
  <si>
    <t>-1890137601</t>
  </si>
  <si>
    <t>128</t>
  </si>
  <si>
    <t>F7</t>
  </si>
  <si>
    <t xml:space="preserve">D+M dřevěná prosklená sestava dveř 2850/2530mm, dle výkresu BEL_DPS_D.1.1._601_00,ozn.  F7</t>
  </si>
  <si>
    <t>-563461045</t>
  </si>
  <si>
    <t>129</t>
  </si>
  <si>
    <t>F8</t>
  </si>
  <si>
    <t xml:space="preserve">D+M dřevěná prosklená sestava oken 2850/2630mm, dle výkresu BEL_DPS_D.1.1._601_00,ozn.  F8</t>
  </si>
  <si>
    <t>-870512849</t>
  </si>
  <si>
    <t>130</t>
  </si>
  <si>
    <t>F9a</t>
  </si>
  <si>
    <t xml:space="preserve">D+M dřevěná prosklená sestava oken 3250/1950mm, dle výkresu BEL_DPS_D.1.1._601_00,ozn.  F9a</t>
  </si>
  <si>
    <t>810972935</t>
  </si>
  <si>
    <t>131</t>
  </si>
  <si>
    <t>F9b</t>
  </si>
  <si>
    <t xml:space="preserve">D+M dřevěná prosklená sestava oken 3250/1950mm, dle výkresu BEL_DPS_D.1.1._601_00,ozn.  F9b</t>
  </si>
  <si>
    <t>1399664045</t>
  </si>
  <si>
    <t>132</t>
  </si>
  <si>
    <t>F10a</t>
  </si>
  <si>
    <t xml:space="preserve">D+M dřevěná prosklená sestava oken 3530/1950mm, dle výkresu BEL_DPS_D.1.1._601_00,ozn.  F10a</t>
  </si>
  <si>
    <t>-7502431</t>
  </si>
  <si>
    <t>133</t>
  </si>
  <si>
    <t>F10b</t>
  </si>
  <si>
    <t xml:space="preserve">D+M dřevěná prosklená sestava oken 3530/1950mm, dle výkresu BEL_DPS_D.1.1._601_00,ozn.  F10b</t>
  </si>
  <si>
    <t>502645574</t>
  </si>
  <si>
    <t>134</t>
  </si>
  <si>
    <t>F11a</t>
  </si>
  <si>
    <t xml:space="preserve">D+M  dřevěná prosklená sestava oken 4050/1950mm, dle výkresu BEL_DPS_D.1.1._601_00,ozn.  F11a</t>
  </si>
  <si>
    <t>-248396978</t>
  </si>
  <si>
    <t>135</t>
  </si>
  <si>
    <t>F11b</t>
  </si>
  <si>
    <t xml:space="preserve">D+M  dřevěná prosklená sestava oken 4050/1950mm, dle výkresu BEL_DPS_D.1.1._601_00,ozn.  F11b</t>
  </si>
  <si>
    <t>-167277930</t>
  </si>
  <si>
    <t>136</t>
  </si>
  <si>
    <t>F12</t>
  </si>
  <si>
    <t xml:space="preserve">D+M řevěná prosklená sestava dveří 1725/2600mm, dle výkresu BEL_DPS_D.1.1._601_00,ozn.  F12</t>
  </si>
  <si>
    <t>278204909</t>
  </si>
  <si>
    <t>137</t>
  </si>
  <si>
    <t>O2</t>
  </si>
  <si>
    <t>D+M exteriérová markýza, dle výkresu BEL_DPS_D.1.1._604_00, ozn O2</t>
  </si>
  <si>
    <t>1435503180</t>
  </si>
  <si>
    <t>138</t>
  </si>
  <si>
    <t>O3</t>
  </si>
  <si>
    <t>D+M přechodová lišta, dle výkresu BEL_DPS_D.1.1._604_00, ozn O3</t>
  </si>
  <si>
    <t>2007036176</t>
  </si>
  <si>
    <t>cca 2850 mm - 2 ks (okno a dveře F7 a F8)</t>
  </si>
  <si>
    <t>cca 1725 mm - 1 ks (dveře F12)</t>
  </si>
  <si>
    <t>139</t>
  </si>
  <si>
    <t>O4</t>
  </si>
  <si>
    <t>D+M horizontální žaluzie, dle výkresu BEL_DPS_D.1.1._604_00, ozn O4</t>
  </si>
  <si>
    <t>-355566283</t>
  </si>
  <si>
    <t>140</t>
  </si>
  <si>
    <t>T2</t>
  </si>
  <si>
    <t>D+M parapet okna 3250x270mm dle výkresu BEL_DPS_D.1.1_602_00, ozn. T2</t>
  </si>
  <si>
    <t>-1860615357</t>
  </si>
  <si>
    <t>141</t>
  </si>
  <si>
    <t>T3</t>
  </si>
  <si>
    <t>D+M parapet okna 3530x270mm dle výkresu BEL_DPS_D.1.1_602_00, ozn. T3</t>
  </si>
  <si>
    <t>-2038722511</t>
  </si>
  <si>
    <t>142</t>
  </si>
  <si>
    <t>T4</t>
  </si>
  <si>
    <t>D+M parapet okna 4050x270mm dle výkresu BEL_DPS_D.1.1_602_00, ozn. T4</t>
  </si>
  <si>
    <t>-1518591181</t>
  </si>
  <si>
    <t>143</t>
  </si>
  <si>
    <t>7664119r</t>
  </si>
  <si>
    <t xml:space="preserve">D+M difuzní folie vč. napojení na stávající </t>
  </si>
  <si>
    <t>102040614</t>
  </si>
  <si>
    <t>skladba E1.1 a E1.2</t>
  </si>
  <si>
    <t>(skE11+skE12)*0,5</t>
  </si>
  <si>
    <t>144</t>
  </si>
  <si>
    <t>766441821</t>
  </si>
  <si>
    <t>Demontáž parapetních desek dřevěných nebo plastových šířky do 30 cm délky přes 1,0 m</t>
  </si>
  <si>
    <t>1945598107</t>
  </si>
  <si>
    <t>145</t>
  </si>
  <si>
    <t>766492100</t>
  </si>
  <si>
    <t>Montáž obložení ostění</t>
  </si>
  <si>
    <t>1206004521</t>
  </si>
  <si>
    <t>Skladba E1.2- ostění, nadpraží</t>
  </si>
  <si>
    <t>146</t>
  </si>
  <si>
    <t>61191160r</t>
  </si>
  <si>
    <t>palubky obkladové</t>
  </si>
  <si>
    <t>1597981126</t>
  </si>
  <si>
    <t>materiál borovice, označení dle PD - E1.2</t>
  </si>
  <si>
    <t>50% nový obklad, zbytek stávající -předpoklad</t>
  </si>
  <si>
    <t>skE12*0,15*0,5</t>
  </si>
  <si>
    <t>147</t>
  </si>
  <si>
    <t>998766212</t>
  </si>
  <si>
    <t>Přesun hmot procentní pro kce truhlářské s omezením mechanizace v objektech v přes 6 do 12 m</t>
  </si>
  <si>
    <t>1844779335</t>
  </si>
  <si>
    <t>767</t>
  </si>
  <si>
    <t>Konstrukce zámečnické</t>
  </si>
  <si>
    <t>148</t>
  </si>
  <si>
    <t>Z1</t>
  </si>
  <si>
    <t>Repase venkovní zábradlí na spojovacím krčku, v 1100mm, dl. 5000mm dle výkresu BEL_DPS_D.1.1_605_00, ozn. Z1</t>
  </si>
  <si>
    <t>1271865584</t>
  </si>
  <si>
    <t>149</t>
  </si>
  <si>
    <t>998767212</t>
  </si>
  <si>
    <t>Přesun hmot procentní pro zámečnické konstrukce s omezením mechanizace v objektech v přes 6 do 12 m</t>
  </si>
  <si>
    <t>-1526381349</t>
  </si>
  <si>
    <t>771</t>
  </si>
  <si>
    <t>Podlahy z dlaždic</t>
  </si>
  <si>
    <t>150</t>
  </si>
  <si>
    <t>771111011</t>
  </si>
  <si>
    <t>Vysátí podkladu před pokládkou dlažby</t>
  </si>
  <si>
    <t>-390346058</t>
  </si>
  <si>
    <t>151</t>
  </si>
  <si>
    <t>771121011</t>
  </si>
  <si>
    <t>Nátěr penetrační na podlahu</t>
  </si>
  <si>
    <t>1823987088</t>
  </si>
  <si>
    <t>152</t>
  </si>
  <si>
    <t>771151016</t>
  </si>
  <si>
    <t>Samonivelační stěrka podlah pevnosti 20 MPa tl přes 12 do 15 mm</t>
  </si>
  <si>
    <t>363566879</t>
  </si>
  <si>
    <t>(0,97)*0,4"VII</t>
  </si>
  <si>
    <t>(1,075)*0,4"VIIIa</t>
  </si>
  <si>
    <t>153</t>
  </si>
  <si>
    <t>771574154r</t>
  </si>
  <si>
    <t>Montáž podlah keramických 300x300mm</t>
  </si>
  <si>
    <t>-1015600917</t>
  </si>
  <si>
    <t>12 ks/m2, vč. silokonování spáry podlahy a soklu, sokly dlažby, vyčištění chemickými prostředky</t>
  </si>
  <si>
    <t>154</t>
  </si>
  <si>
    <t>59761007</t>
  </si>
  <si>
    <t>dlažba -dle původní</t>
  </si>
  <si>
    <t>1916775010</t>
  </si>
  <si>
    <t>0,818*1,2 'Přepočtené koeficientem množství</t>
  </si>
  <si>
    <t>155</t>
  </si>
  <si>
    <t>998771212</t>
  </si>
  <si>
    <t>Přesun hmot procentní pro podlahy z dlaždic s omezením mechanizace v objektech v přes 6 do 12 m</t>
  </si>
  <si>
    <t>-1029794175</t>
  </si>
  <si>
    <t>775</t>
  </si>
  <si>
    <t>Podlahy skládané</t>
  </si>
  <si>
    <t>156</t>
  </si>
  <si>
    <t>775111115</t>
  </si>
  <si>
    <t>Broušení podkladu skládaných podlah před litím stěrky</t>
  </si>
  <si>
    <t>-1453971421</t>
  </si>
  <si>
    <t>157</t>
  </si>
  <si>
    <t>775111116</t>
  </si>
  <si>
    <t>Odstranění zbytků lepidla z podkladu skládaných podlah broušením</t>
  </si>
  <si>
    <t>392681054</t>
  </si>
  <si>
    <t>158</t>
  </si>
  <si>
    <t>775111311</t>
  </si>
  <si>
    <t>Vysátí podkladu skládaných podlah</t>
  </si>
  <si>
    <t>-554625737</t>
  </si>
  <si>
    <t>159</t>
  </si>
  <si>
    <t>775121321</t>
  </si>
  <si>
    <t>Neředěná penetrace savého podkladu skládaných podlah</t>
  </si>
  <si>
    <t>-1840841746</t>
  </si>
  <si>
    <t>160</t>
  </si>
  <si>
    <t>775141124</t>
  </si>
  <si>
    <t>Stěrka podlahová nivelační pro vyrovnání podkladu skládaných podlah pevnosti 30 MPa tl přes 8 do 10 mm</t>
  </si>
  <si>
    <t>47437693</t>
  </si>
  <si>
    <t>0,5-15mm</t>
  </si>
  <si>
    <t>161</t>
  </si>
  <si>
    <t>775541151</t>
  </si>
  <si>
    <t>Montáž podlah plovoucích z lamel laminátových</t>
  </si>
  <si>
    <t>1354927009</t>
  </si>
  <si>
    <t>1,725*0,5"VII</t>
  </si>
  <si>
    <t>(2,85+2,85)*0,5"VIIIa</t>
  </si>
  <si>
    <t>162</t>
  </si>
  <si>
    <t>RMAT0001</t>
  </si>
  <si>
    <t>lamela podlahová-dle původní</t>
  </si>
  <si>
    <t>-1714176663</t>
  </si>
  <si>
    <t>3,713*1,08 'Přepočtené koeficientem množství</t>
  </si>
  <si>
    <t>163</t>
  </si>
  <si>
    <t>775541811</t>
  </si>
  <si>
    <t>Demontáž podlah plovoucích lepených do suti</t>
  </si>
  <si>
    <t>-18565884</t>
  </si>
  <si>
    <t>164</t>
  </si>
  <si>
    <t>775541811r</t>
  </si>
  <si>
    <t>Příplatek za úpravu demontovaných i montovaných lamel</t>
  </si>
  <si>
    <t>781872380</t>
  </si>
  <si>
    <t>165</t>
  </si>
  <si>
    <t>998775212</t>
  </si>
  <si>
    <t>Přesun hmot procentní pro podlahy skládané s omezením mechanizace v objektech v přes 6 do 12 m</t>
  </si>
  <si>
    <t>-1646996992</t>
  </si>
  <si>
    <t>781</t>
  </si>
  <si>
    <t>Dokončovací práce - obklady</t>
  </si>
  <si>
    <t>166</t>
  </si>
  <si>
    <t>781473925</t>
  </si>
  <si>
    <t>Výměna obkladačky keramické lepené velikosti přes 35 do 45 ks/m2</t>
  </si>
  <si>
    <t>-1275893312</t>
  </si>
  <si>
    <t>ostění, parapet-S2.1</t>
  </si>
  <si>
    <t>rozměr 150x150 mm tj. KS</t>
  </si>
  <si>
    <t>obk*45</t>
  </si>
  <si>
    <t>167</t>
  </si>
  <si>
    <t>597611r</t>
  </si>
  <si>
    <t>obklad 150x150mm</t>
  </si>
  <si>
    <t>-1274142346</t>
  </si>
  <si>
    <t>37,125*1,15 'Přepočtené koeficientem množství</t>
  </si>
  <si>
    <t>168</t>
  </si>
  <si>
    <t>781494511</t>
  </si>
  <si>
    <t>Plastové profily ukončovací lepené flexibilním lepidlem</t>
  </si>
  <si>
    <t>-1948575292</t>
  </si>
  <si>
    <t>169</t>
  </si>
  <si>
    <t>998781212</t>
  </si>
  <si>
    <t>Přesun hmot procentní pro obklady keramické s omezením mechanizace v objektech v přes 6 do 12 m</t>
  </si>
  <si>
    <t>1942020619</t>
  </si>
  <si>
    <t>783</t>
  </si>
  <si>
    <t>Dokončovací práce - nátěry</t>
  </si>
  <si>
    <t>170</t>
  </si>
  <si>
    <t>783101201</t>
  </si>
  <si>
    <t>Hrubé obroušení podkladu truhlářských konstrukcí před provedením nátěru</t>
  </si>
  <si>
    <t>657227284</t>
  </si>
  <si>
    <t>171</t>
  </si>
  <si>
    <t>783101203</t>
  </si>
  <si>
    <t>Jemné obroušení podkladu truhlářských konstrukcí před provedením nátěru</t>
  </si>
  <si>
    <t>1291130493</t>
  </si>
  <si>
    <t>172</t>
  </si>
  <si>
    <t>783101403</t>
  </si>
  <si>
    <t>Oprášení podkladu truhlářských konstrukcí před provedením nátěru</t>
  </si>
  <si>
    <t>-2022442340</t>
  </si>
  <si>
    <t>55+3,5"I</t>
  </si>
  <si>
    <t>60"VII</t>
  </si>
  <si>
    <t>32+14+8,5"VIIIa</t>
  </si>
  <si>
    <t>173</t>
  </si>
  <si>
    <t>783118211_1</t>
  </si>
  <si>
    <t xml:space="preserve">Lakovací dvojnásobný  nátěr truhlářských konstrukcí s mezibroušením</t>
  </si>
  <si>
    <t>-181916564</t>
  </si>
  <si>
    <t>Nátr dle PD</t>
  </si>
  <si>
    <t>174</t>
  </si>
  <si>
    <t>7831183r</t>
  </si>
  <si>
    <t>Lokálně dotaženy vruty popř. výměna vrutů</t>
  </si>
  <si>
    <t>1739423960</t>
  </si>
  <si>
    <t>784</t>
  </si>
  <si>
    <t>Dokončovací práce - malby a tapety</t>
  </si>
  <si>
    <t>175</t>
  </si>
  <si>
    <t>784111011</t>
  </si>
  <si>
    <t>Obroušení podkladu omítnutého v místnostech v do 3,80 m</t>
  </si>
  <si>
    <t>1657715404</t>
  </si>
  <si>
    <t>omit+c21</t>
  </si>
  <si>
    <t>"odhad"200</t>
  </si>
  <si>
    <t>176</t>
  </si>
  <si>
    <t>784111041</t>
  </si>
  <si>
    <t>Omytí podkladu s odmaštěním v místnostech v do 3,80 m</t>
  </si>
  <si>
    <t>-214321092</t>
  </si>
  <si>
    <t>177</t>
  </si>
  <si>
    <t>784181121</t>
  </si>
  <si>
    <t>Hloubková jednonásobná bezbarvá penetrace podkladu v místnostech v do 3,80 m</t>
  </si>
  <si>
    <t>1433278021</t>
  </si>
  <si>
    <t>178</t>
  </si>
  <si>
    <t>784211101</t>
  </si>
  <si>
    <t>Dvojnásobné bílé malby ze směsí za mokra výborně oděruvzdorných v místnostech v do 3,80 m</t>
  </si>
  <si>
    <t>552447751</t>
  </si>
  <si>
    <t>179</t>
  </si>
  <si>
    <t>784211163</t>
  </si>
  <si>
    <t>Příplatek k cenám 2x maleb ze směsí za mokra oděruvzdorných za barevnou malbu středně sytého odstínu</t>
  </si>
  <si>
    <t>1994390708</t>
  </si>
  <si>
    <t>VRN</t>
  </si>
  <si>
    <t>Vedlejší rozpočtové náklady</t>
  </si>
  <si>
    <t>VRN1</t>
  </si>
  <si>
    <t>Průzkumné, zeměměřičské a projektové práce</t>
  </si>
  <si>
    <t>180</t>
  </si>
  <si>
    <t>013254000</t>
  </si>
  <si>
    <t>Dokumentace skutečného provedení stavby</t>
  </si>
  <si>
    <t>soubor</t>
  </si>
  <si>
    <t>1024</t>
  </si>
  <si>
    <t>591446839</t>
  </si>
  <si>
    <t>Rozsah stanoven podmínkami VŘ</t>
  </si>
  <si>
    <t>181</t>
  </si>
  <si>
    <t>013294000</t>
  </si>
  <si>
    <t>Ostatní dokumentace-dílenská</t>
  </si>
  <si>
    <t>-1829668078</t>
  </si>
  <si>
    <t>Rozsah stanoven PD, podmínkami VŘ</t>
  </si>
  <si>
    <t>VRN3</t>
  </si>
  <si>
    <t>Zařízení staveniště</t>
  </si>
  <si>
    <t>182</t>
  </si>
  <si>
    <t>030001000</t>
  </si>
  <si>
    <t>-1234701960</t>
  </si>
  <si>
    <t>Rozsah stanoven PD, ZOV</t>
  </si>
  <si>
    <t xml:space="preserve">včetně náklady na spotřebu energií-stavební odběry, náklady na zrušení ZS, provizorní osazení  - výměnou fab zámku po dobu stavby</t>
  </si>
  <si>
    <t>VRN4</t>
  </si>
  <si>
    <t>Inženýrská činnost</t>
  </si>
  <si>
    <t>183</t>
  </si>
  <si>
    <t>045002000</t>
  </si>
  <si>
    <t>Kompletační a koordinační činnost</t>
  </si>
  <si>
    <t>1285012505</t>
  </si>
  <si>
    <t>podklady pro přejímku, revize</t>
  </si>
  <si>
    <t>VRN6</t>
  </si>
  <si>
    <t>Územní vlivy</t>
  </si>
  <si>
    <t>184</t>
  </si>
  <si>
    <t>060001000</t>
  </si>
  <si>
    <t>100429715</t>
  </si>
  <si>
    <t>VRN7</t>
  </si>
  <si>
    <t>Provozní vlivy</t>
  </si>
  <si>
    <t>185</t>
  </si>
  <si>
    <t>079002000</t>
  </si>
  <si>
    <t>Ostatní provozní vlivy</t>
  </si>
  <si>
    <t>-1777821622</t>
  </si>
  <si>
    <t xml:space="preserve">zakrytí ponechaného vybavení </t>
  </si>
  <si>
    <t>186</t>
  </si>
  <si>
    <t>079002001</t>
  </si>
  <si>
    <t>Práce investora, třetích osob</t>
  </si>
  <si>
    <t>-1683418742</t>
  </si>
  <si>
    <t xml:space="preserve"> pozn. provoz MŠ, omezení doby hlučných prací</t>
  </si>
  <si>
    <t>VRN9</t>
  </si>
  <si>
    <t>Ostatní náklady</t>
  </si>
  <si>
    <t>187</t>
  </si>
  <si>
    <t>091003000</t>
  </si>
  <si>
    <t>Vzorkování</t>
  </si>
  <si>
    <t>1463067547</t>
  </si>
  <si>
    <t>Rozsah stanoven PD/VŘ</t>
  </si>
  <si>
    <t>188</t>
  </si>
  <si>
    <t>091003001</t>
  </si>
  <si>
    <t>Podklady pro přejímku, revize</t>
  </si>
  <si>
    <t>199742080</t>
  </si>
  <si>
    <t>189</t>
  </si>
  <si>
    <t>091003002</t>
  </si>
  <si>
    <t>Zajištění dopravně inženýrského rozhodnutí (DIR)</t>
  </si>
  <si>
    <t>-1323554657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</si>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</sst>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30_I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Výměna oken MŠ Bělohorská - II. ETAPA-část 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Bělohorská 174, 169 00 Praha 6 - Břevnov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Městská část Praha 6, 160 00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Sibre s.r.o., Ing. Radek Krýza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 Michaela Locihová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'30_I - Výměna oken MŠ Běl...'!J28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'30_I - Výměna oken MŠ Běl...'!P141</f>
        <v>0</v>
      </c>
      <c r="AV95" s="128">
        <f>'30_I - Výměna oken MŠ Běl...'!J31</f>
        <v>0</v>
      </c>
      <c r="AW95" s="128">
        <f>'30_I - Výměna oken MŠ Běl...'!J32</f>
        <v>0</v>
      </c>
      <c r="AX95" s="128">
        <f>'30_I - Výměna oken MŠ Běl...'!J33</f>
        <v>0</v>
      </c>
      <c r="AY95" s="128">
        <f>'30_I - Výměna oken MŠ Běl...'!J34</f>
        <v>0</v>
      </c>
      <c r="AZ95" s="128">
        <f>'30_I - Výměna oken MŠ Běl...'!F31</f>
        <v>0</v>
      </c>
      <c r="BA95" s="128">
        <f>'30_I - Výměna oken MŠ Běl...'!F32</f>
        <v>0</v>
      </c>
      <c r="BB95" s="128">
        <f>'30_I - Výměna oken MŠ Běl...'!F33</f>
        <v>0</v>
      </c>
      <c r="BC95" s="128">
        <f>'30_I - Výměna oken MŠ Běl...'!F34</f>
        <v>0</v>
      </c>
      <c r="BD95" s="130">
        <f>'30_I - Výměna oken MŠ Běl...'!F35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JvCoOpaku6I1xoZXprprrpHjg18wMo7bGtRJMSIirtfZ4G5+38LsoCPFrL0WDG1icHDRMxdbOsjkkp8OGwlhxg==" hashValue="sF7MYqoW7O9r1W/PnXD/sDIeeZ36DeYDUYZeKVneTPOwMHJCfjP6eSou7RFBF3ngXp1m+gBK2Vkzcez2jg5Kow==" algorithmName="SHA-512" password="C422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0_I - Výměna oken MŠ Bě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32" t="s">
        <v>83</v>
      </c>
      <c r="BA2" s="132" t="s">
        <v>84</v>
      </c>
      <c r="BB2" s="132" t="s">
        <v>1</v>
      </c>
      <c r="BC2" s="132" t="s">
        <v>85</v>
      </c>
      <c r="BD2" s="132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86</v>
      </c>
      <c r="AZ3" s="132" t="s">
        <v>87</v>
      </c>
      <c r="BA3" s="132" t="s">
        <v>88</v>
      </c>
      <c r="BB3" s="132" t="s">
        <v>1</v>
      </c>
      <c r="BC3" s="132" t="s">
        <v>89</v>
      </c>
      <c r="BD3" s="132" t="s">
        <v>86</v>
      </c>
    </row>
    <row r="4" s="1" customFormat="1" ht="24.96" customHeight="1">
      <c r="B4" s="21"/>
      <c r="D4" s="135" t="s">
        <v>90</v>
      </c>
      <c r="L4" s="21"/>
      <c r="M4" s="136" t="s">
        <v>10</v>
      </c>
      <c r="AT4" s="18" t="s">
        <v>4</v>
      </c>
      <c r="AZ4" s="132" t="s">
        <v>91</v>
      </c>
      <c r="BA4" s="132" t="s">
        <v>91</v>
      </c>
      <c r="BB4" s="132" t="s">
        <v>1</v>
      </c>
      <c r="BC4" s="132" t="s">
        <v>92</v>
      </c>
      <c r="BD4" s="132" t="s">
        <v>86</v>
      </c>
    </row>
    <row r="5" s="1" customFormat="1" ht="6.96" customHeight="1">
      <c r="B5" s="21"/>
      <c r="L5" s="21"/>
      <c r="AZ5" s="132" t="s">
        <v>93</v>
      </c>
      <c r="BA5" s="132" t="s">
        <v>94</v>
      </c>
      <c r="BB5" s="132" t="s">
        <v>1</v>
      </c>
      <c r="BC5" s="132" t="s">
        <v>95</v>
      </c>
      <c r="BD5" s="132" t="s">
        <v>86</v>
      </c>
    </row>
    <row r="6" s="2" customFormat="1" ht="12" customHeight="1">
      <c r="A6" s="39"/>
      <c r="B6" s="45"/>
      <c r="C6" s="39"/>
      <c r="D6" s="137" t="s">
        <v>16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32" t="s">
        <v>96</v>
      </c>
      <c r="BA6" s="132" t="s">
        <v>97</v>
      </c>
      <c r="BB6" s="132" t="s">
        <v>1</v>
      </c>
      <c r="BC6" s="132" t="s">
        <v>98</v>
      </c>
      <c r="BD6" s="132" t="s">
        <v>86</v>
      </c>
    </row>
    <row r="7" s="2" customFormat="1" ht="16.5" customHeight="1">
      <c r="A7" s="39"/>
      <c r="B7" s="45"/>
      <c r="C7" s="39"/>
      <c r="D7" s="39"/>
      <c r="E7" s="138" t="s">
        <v>17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32" t="s">
        <v>99</v>
      </c>
      <c r="BA7" s="132" t="s">
        <v>100</v>
      </c>
      <c r="BB7" s="132" t="s">
        <v>1</v>
      </c>
      <c r="BC7" s="132" t="s">
        <v>101</v>
      </c>
      <c r="BD7" s="132" t="s">
        <v>86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2" t="s">
        <v>102</v>
      </c>
      <c r="BA8" s="132" t="s">
        <v>102</v>
      </c>
      <c r="BB8" s="132" t="s">
        <v>1</v>
      </c>
      <c r="BC8" s="132" t="s">
        <v>103</v>
      </c>
      <c r="BD8" s="132" t="s">
        <v>86</v>
      </c>
    </row>
    <row r="9" s="2" customFormat="1" ht="12" customHeight="1">
      <c r="A9" s="39"/>
      <c r="B9" s="45"/>
      <c r="C9" s="39"/>
      <c r="D9" s="137" t="s">
        <v>18</v>
      </c>
      <c r="E9" s="39"/>
      <c r="F9" s="139" t="s">
        <v>1</v>
      </c>
      <c r="G9" s="39"/>
      <c r="H9" s="39"/>
      <c r="I9" s="137" t="s">
        <v>19</v>
      </c>
      <c r="J9" s="139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2" t="s">
        <v>104</v>
      </c>
      <c r="BA9" s="132" t="s">
        <v>105</v>
      </c>
      <c r="BB9" s="132" t="s">
        <v>1</v>
      </c>
      <c r="BC9" s="132" t="s">
        <v>106</v>
      </c>
      <c r="BD9" s="132" t="s">
        <v>86</v>
      </c>
    </row>
    <row r="10" s="2" customFormat="1" ht="12" customHeight="1">
      <c r="A10" s="39"/>
      <c r="B10" s="45"/>
      <c r="C10" s="39"/>
      <c r="D10" s="137" t="s">
        <v>20</v>
      </c>
      <c r="E10" s="39"/>
      <c r="F10" s="139" t="s">
        <v>21</v>
      </c>
      <c r="G10" s="39"/>
      <c r="H10" s="39"/>
      <c r="I10" s="137" t="s">
        <v>22</v>
      </c>
      <c r="J10" s="140" t="str">
        <f>'Rekapitulace stavby'!AN8</f>
        <v>31. 1. 2025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2" t="s">
        <v>107</v>
      </c>
      <c r="BA10" s="132" t="s">
        <v>107</v>
      </c>
      <c r="BB10" s="132" t="s">
        <v>1</v>
      </c>
      <c r="BC10" s="132" t="s">
        <v>108</v>
      </c>
      <c r="BD10" s="132" t="s">
        <v>86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2" t="s">
        <v>109</v>
      </c>
      <c r="BA11" s="132" t="s">
        <v>110</v>
      </c>
      <c r="BB11" s="132" t="s">
        <v>1</v>
      </c>
      <c r="BC11" s="132" t="s">
        <v>111</v>
      </c>
      <c r="BD11" s="132" t="s">
        <v>86</v>
      </c>
    </row>
    <row r="12" s="2" customFormat="1" ht="12" customHeight="1">
      <c r="A12" s="39"/>
      <c r="B12" s="45"/>
      <c r="C12" s="39"/>
      <c r="D12" s="137" t="s">
        <v>24</v>
      </c>
      <c r="E12" s="39"/>
      <c r="F12" s="39"/>
      <c r="G12" s="39"/>
      <c r="H12" s="39"/>
      <c r="I12" s="137" t="s">
        <v>25</v>
      </c>
      <c r="J12" s="139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2" t="s">
        <v>112</v>
      </c>
      <c r="BA12" s="132" t="s">
        <v>113</v>
      </c>
      <c r="BB12" s="132" t="s">
        <v>1</v>
      </c>
      <c r="BC12" s="132" t="s">
        <v>114</v>
      </c>
      <c r="BD12" s="132" t="s">
        <v>86</v>
      </c>
    </row>
    <row r="13" s="2" customFormat="1" ht="18" customHeight="1">
      <c r="A13" s="39"/>
      <c r="B13" s="45"/>
      <c r="C13" s="39"/>
      <c r="D13" s="39"/>
      <c r="E13" s="139" t="s">
        <v>26</v>
      </c>
      <c r="F13" s="39"/>
      <c r="G13" s="39"/>
      <c r="H13" s="39"/>
      <c r="I13" s="137" t="s">
        <v>27</v>
      </c>
      <c r="J13" s="139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2" t="s">
        <v>115</v>
      </c>
      <c r="BA13" s="132" t="s">
        <v>116</v>
      </c>
      <c r="BB13" s="132" t="s">
        <v>1</v>
      </c>
      <c r="BC13" s="132" t="s">
        <v>117</v>
      </c>
      <c r="BD13" s="132" t="s">
        <v>86</v>
      </c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2" t="s">
        <v>118</v>
      </c>
      <c r="BA14" s="132" t="s">
        <v>119</v>
      </c>
      <c r="BB14" s="132" t="s">
        <v>1</v>
      </c>
      <c r="BC14" s="132" t="s">
        <v>120</v>
      </c>
      <c r="BD14" s="132" t="s">
        <v>86</v>
      </c>
    </row>
    <row r="15" s="2" customFormat="1" ht="12" customHeight="1">
      <c r="A15" s="39"/>
      <c r="B15" s="45"/>
      <c r="C15" s="39"/>
      <c r="D15" s="137" t="s">
        <v>28</v>
      </c>
      <c r="E15" s="39"/>
      <c r="F15" s="39"/>
      <c r="G15" s="39"/>
      <c r="H15" s="39"/>
      <c r="I15" s="137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2" t="s">
        <v>121</v>
      </c>
      <c r="BA15" s="132" t="s">
        <v>122</v>
      </c>
      <c r="BB15" s="132" t="s">
        <v>1</v>
      </c>
      <c r="BC15" s="132" t="s">
        <v>123</v>
      </c>
      <c r="BD15" s="132" t="s">
        <v>86</v>
      </c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9"/>
      <c r="G16" s="139"/>
      <c r="H16" s="139"/>
      <c r="I16" s="137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2" t="s">
        <v>124</v>
      </c>
      <c r="BA16" s="132" t="s">
        <v>125</v>
      </c>
      <c r="BB16" s="132" t="s">
        <v>1</v>
      </c>
      <c r="BC16" s="132" t="s">
        <v>126</v>
      </c>
      <c r="BD16" s="132" t="s">
        <v>86</v>
      </c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2" t="s">
        <v>127</v>
      </c>
      <c r="BA17" s="132" t="s">
        <v>128</v>
      </c>
      <c r="BB17" s="132" t="s">
        <v>1</v>
      </c>
      <c r="BC17" s="132" t="s">
        <v>129</v>
      </c>
      <c r="BD17" s="132" t="s">
        <v>86</v>
      </c>
    </row>
    <row r="18" s="2" customFormat="1" ht="12" customHeight="1">
      <c r="A18" s="39"/>
      <c r="B18" s="45"/>
      <c r="C18" s="39"/>
      <c r="D18" s="137" t="s">
        <v>30</v>
      </c>
      <c r="E18" s="39"/>
      <c r="F18" s="39"/>
      <c r="G18" s="39"/>
      <c r="H18" s="39"/>
      <c r="I18" s="137" t="s">
        <v>25</v>
      </c>
      <c r="J18" s="139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2" t="s">
        <v>130</v>
      </c>
      <c r="BA18" s="132" t="s">
        <v>131</v>
      </c>
      <c r="BB18" s="132" t="s">
        <v>1</v>
      </c>
      <c r="BC18" s="132" t="s">
        <v>98</v>
      </c>
      <c r="BD18" s="132" t="s">
        <v>86</v>
      </c>
    </row>
    <row r="19" s="2" customFormat="1" ht="18" customHeight="1">
      <c r="A19" s="39"/>
      <c r="B19" s="45"/>
      <c r="C19" s="39"/>
      <c r="D19" s="39"/>
      <c r="E19" s="139" t="s">
        <v>31</v>
      </c>
      <c r="F19" s="39"/>
      <c r="G19" s="39"/>
      <c r="H19" s="39"/>
      <c r="I19" s="137" t="s">
        <v>27</v>
      </c>
      <c r="J19" s="139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2" t="s">
        <v>132</v>
      </c>
      <c r="BA19" s="132" t="s">
        <v>133</v>
      </c>
      <c r="BB19" s="132" t="s">
        <v>1</v>
      </c>
      <c r="BC19" s="132" t="s">
        <v>134</v>
      </c>
      <c r="BD19" s="132" t="s">
        <v>86</v>
      </c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2" t="s">
        <v>135</v>
      </c>
      <c r="BA20" s="132" t="s">
        <v>136</v>
      </c>
      <c r="BB20" s="132" t="s">
        <v>1</v>
      </c>
      <c r="BC20" s="132" t="s">
        <v>137</v>
      </c>
      <c r="BD20" s="132" t="s">
        <v>86</v>
      </c>
    </row>
    <row r="21" s="2" customFormat="1" ht="12" customHeight="1">
      <c r="A21" s="39"/>
      <c r="B21" s="45"/>
      <c r="C21" s="39"/>
      <c r="D21" s="137" t="s">
        <v>33</v>
      </c>
      <c r="E21" s="39"/>
      <c r="F21" s="39"/>
      <c r="G21" s="39"/>
      <c r="H21" s="39"/>
      <c r="I21" s="137" t="s">
        <v>25</v>
      </c>
      <c r="J21" s="13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2" t="s">
        <v>138</v>
      </c>
      <c r="BA21" s="132" t="s">
        <v>139</v>
      </c>
      <c r="BB21" s="132" t="s">
        <v>1</v>
      </c>
      <c r="BC21" s="132" t="s">
        <v>126</v>
      </c>
      <c r="BD21" s="132" t="s">
        <v>86</v>
      </c>
    </row>
    <row r="22" s="2" customFormat="1" ht="18" customHeight="1">
      <c r="A22" s="39"/>
      <c r="B22" s="45"/>
      <c r="C22" s="39"/>
      <c r="D22" s="39"/>
      <c r="E22" s="139" t="s">
        <v>34</v>
      </c>
      <c r="F22" s="39"/>
      <c r="G22" s="39"/>
      <c r="H22" s="39"/>
      <c r="I22" s="137" t="s">
        <v>27</v>
      </c>
      <c r="J22" s="139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2" t="s">
        <v>140</v>
      </c>
      <c r="BA22" s="132" t="s">
        <v>141</v>
      </c>
      <c r="BB22" s="132" t="s">
        <v>1</v>
      </c>
      <c r="BC22" s="132" t="s">
        <v>142</v>
      </c>
      <c r="BD22" s="132" t="s">
        <v>86</v>
      </c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2" t="s">
        <v>143</v>
      </c>
      <c r="BA23" s="132" t="s">
        <v>144</v>
      </c>
      <c r="BB23" s="132" t="s">
        <v>1</v>
      </c>
      <c r="BC23" s="132" t="s">
        <v>145</v>
      </c>
      <c r="BD23" s="132" t="s">
        <v>86</v>
      </c>
    </row>
    <row r="24" s="2" customFormat="1" ht="12" customHeight="1">
      <c r="A24" s="39"/>
      <c r="B24" s="45"/>
      <c r="C24" s="39"/>
      <c r="D24" s="137" t="s">
        <v>35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2" t="s">
        <v>146</v>
      </c>
      <c r="BA24" s="132" t="s">
        <v>147</v>
      </c>
      <c r="BB24" s="132" t="s">
        <v>1</v>
      </c>
      <c r="BC24" s="132" t="s">
        <v>148</v>
      </c>
      <c r="BD24" s="132" t="s">
        <v>86</v>
      </c>
    </row>
    <row r="25" s="8" customFormat="1" ht="16.5" customHeight="1">
      <c r="A25" s="141"/>
      <c r="B25" s="142"/>
      <c r="C25" s="141"/>
      <c r="D25" s="141"/>
      <c r="E25" s="143" t="s">
        <v>1</v>
      </c>
      <c r="F25" s="143"/>
      <c r="G25" s="143"/>
      <c r="H25" s="143"/>
      <c r="I25" s="141"/>
      <c r="J25" s="141"/>
      <c r="K25" s="141"/>
      <c r="L25" s="144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5"/>
      <c r="E27" s="145"/>
      <c r="F27" s="145"/>
      <c r="G27" s="145"/>
      <c r="H27" s="145"/>
      <c r="I27" s="145"/>
      <c r="J27" s="145"/>
      <c r="K27" s="145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6" t="s">
        <v>36</v>
      </c>
      <c r="E28" s="39"/>
      <c r="F28" s="39"/>
      <c r="G28" s="39"/>
      <c r="H28" s="39"/>
      <c r="I28" s="39"/>
      <c r="J28" s="147">
        <f>ROUND(J141,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8" t="s">
        <v>38</v>
      </c>
      <c r="G30" s="39"/>
      <c r="H30" s="39"/>
      <c r="I30" s="148" t="s">
        <v>37</v>
      </c>
      <c r="J30" s="148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9" t="s">
        <v>40</v>
      </c>
      <c r="E31" s="137" t="s">
        <v>41</v>
      </c>
      <c r="F31" s="150">
        <f>ROUND((SUM(BE141:BE604)),  2)</f>
        <v>0</v>
      </c>
      <c r="G31" s="39"/>
      <c r="H31" s="39"/>
      <c r="I31" s="151">
        <v>0.20999999999999999</v>
      </c>
      <c r="J31" s="150">
        <f>ROUND(((SUM(BE141:BE604))*I31),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7" t="s">
        <v>42</v>
      </c>
      <c r="F32" s="150">
        <f>ROUND((SUM(BF141:BF604)),  2)</f>
        <v>0</v>
      </c>
      <c r="G32" s="39"/>
      <c r="H32" s="39"/>
      <c r="I32" s="151">
        <v>0.12</v>
      </c>
      <c r="J32" s="150">
        <f>ROUND(((SUM(BF141:BF604))*I32),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7" t="s">
        <v>43</v>
      </c>
      <c r="F33" s="150">
        <f>ROUND((SUM(BG141:BG604)),  2)</f>
        <v>0</v>
      </c>
      <c r="G33" s="39"/>
      <c r="H33" s="39"/>
      <c r="I33" s="151">
        <v>0.20999999999999999</v>
      </c>
      <c r="J33" s="150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7" t="s">
        <v>44</v>
      </c>
      <c r="F34" s="150">
        <f>ROUND((SUM(BH141:BH604)),  2)</f>
        <v>0</v>
      </c>
      <c r="G34" s="39"/>
      <c r="H34" s="39"/>
      <c r="I34" s="151">
        <v>0.12</v>
      </c>
      <c r="J34" s="150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45</v>
      </c>
      <c r="F35" s="150">
        <f>ROUND((SUM(BI141:BI604)),  2)</f>
        <v>0</v>
      </c>
      <c r="G35" s="39"/>
      <c r="H35" s="39"/>
      <c r="I35" s="151">
        <v>0</v>
      </c>
      <c r="J35" s="15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2"/>
      <c r="D37" s="153" t="s">
        <v>46</v>
      </c>
      <c r="E37" s="154"/>
      <c r="F37" s="154"/>
      <c r="G37" s="155" t="s">
        <v>47</v>
      </c>
      <c r="H37" s="156" t="s">
        <v>48</v>
      </c>
      <c r="I37" s="154"/>
      <c r="J37" s="157">
        <f>SUM(J28:J35)</f>
        <v>0</v>
      </c>
      <c r="K37" s="158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Výměna oken MŠ Bělohorská - II. ETAPA-část 2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Bělohorská 174, 169 00 Praha 6 - Břevnov</v>
      </c>
      <c r="G87" s="41"/>
      <c r="H87" s="41"/>
      <c r="I87" s="33" t="s">
        <v>22</v>
      </c>
      <c r="J87" s="80" t="str">
        <f>IF(J10="","",J10)</f>
        <v>31. 1. 2025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>Městská část Praha 6, 160 00</v>
      </c>
      <c r="G89" s="41"/>
      <c r="H89" s="41"/>
      <c r="I89" s="33" t="s">
        <v>30</v>
      </c>
      <c r="J89" s="37" t="str">
        <f>E19</f>
        <v>Sibre s.r.o., Ing. Radek Krýza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>Ing. Michaela Locihová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70" t="s">
        <v>150</v>
      </c>
      <c r="D92" s="171"/>
      <c r="E92" s="171"/>
      <c r="F92" s="171"/>
      <c r="G92" s="171"/>
      <c r="H92" s="171"/>
      <c r="I92" s="171"/>
      <c r="J92" s="172" t="s">
        <v>151</v>
      </c>
      <c r="K92" s="17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3" t="s">
        <v>152</v>
      </c>
      <c r="D94" s="41"/>
      <c r="E94" s="41"/>
      <c r="F94" s="41"/>
      <c r="G94" s="41"/>
      <c r="H94" s="41"/>
      <c r="I94" s="41"/>
      <c r="J94" s="111">
        <f>J141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153</v>
      </c>
    </row>
    <row r="95" s="9" customFormat="1" ht="24.96" customHeight="1">
      <c r="A95" s="9"/>
      <c r="B95" s="174"/>
      <c r="C95" s="175"/>
      <c r="D95" s="176" t="s">
        <v>154</v>
      </c>
      <c r="E95" s="177"/>
      <c r="F95" s="177"/>
      <c r="G95" s="177"/>
      <c r="H95" s="177"/>
      <c r="I95" s="177"/>
      <c r="J95" s="178">
        <f>J142</f>
        <v>0</v>
      </c>
      <c r="K95" s="175"/>
      <c r="L95" s="17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0"/>
      <c r="C96" s="181"/>
      <c r="D96" s="182" t="s">
        <v>155</v>
      </c>
      <c r="E96" s="183"/>
      <c r="F96" s="183"/>
      <c r="G96" s="183"/>
      <c r="H96" s="183"/>
      <c r="I96" s="183"/>
      <c r="J96" s="184">
        <f>J143</f>
        <v>0</v>
      </c>
      <c r="K96" s="181"/>
      <c r="L96" s="18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0"/>
      <c r="C97" s="181"/>
      <c r="D97" s="182" t="s">
        <v>156</v>
      </c>
      <c r="E97" s="183"/>
      <c r="F97" s="183"/>
      <c r="G97" s="183"/>
      <c r="H97" s="183"/>
      <c r="I97" s="183"/>
      <c r="J97" s="184">
        <f>J159</f>
        <v>0</v>
      </c>
      <c r="K97" s="181"/>
      <c r="L97" s="18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0"/>
      <c r="C98" s="181"/>
      <c r="D98" s="182" t="s">
        <v>157</v>
      </c>
      <c r="E98" s="183"/>
      <c r="F98" s="183"/>
      <c r="G98" s="183"/>
      <c r="H98" s="183"/>
      <c r="I98" s="183"/>
      <c r="J98" s="184">
        <f>J166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158</v>
      </c>
      <c r="E99" s="183"/>
      <c r="F99" s="183"/>
      <c r="G99" s="183"/>
      <c r="H99" s="183"/>
      <c r="I99" s="183"/>
      <c r="J99" s="184">
        <f>J175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159</v>
      </c>
      <c r="E100" s="183"/>
      <c r="F100" s="183"/>
      <c r="G100" s="183"/>
      <c r="H100" s="183"/>
      <c r="I100" s="183"/>
      <c r="J100" s="184">
        <f>J282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160</v>
      </c>
      <c r="E101" s="183"/>
      <c r="F101" s="183"/>
      <c r="G101" s="183"/>
      <c r="H101" s="183"/>
      <c r="I101" s="183"/>
      <c r="J101" s="184">
        <f>J359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161</v>
      </c>
      <c r="E102" s="183"/>
      <c r="F102" s="183"/>
      <c r="G102" s="183"/>
      <c r="H102" s="183"/>
      <c r="I102" s="183"/>
      <c r="J102" s="184">
        <f>J365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162</v>
      </c>
      <c r="E103" s="177"/>
      <c r="F103" s="177"/>
      <c r="G103" s="177"/>
      <c r="H103" s="177"/>
      <c r="I103" s="177"/>
      <c r="J103" s="178">
        <f>J367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0"/>
      <c r="C104" s="181"/>
      <c r="D104" s="182" t="s">
        <v>163</v>
      </c>
      <c r="E104" s="183"/>
      <c r="F104" s="183"/>
      <c r="G104" s="183"/>
      <c r="H104" s="183"/>
      <c r="I104" s="183"/>
      <c r="J104" s="184">
        <f>J368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164</v>
      </c>
      <c r="E105" s="183"/>
      <c r="F105" s="183"/>
      <c r="G105" s="183"/>
      <c r="H105" s="183"/>
      <c r="I105" s="183"/>
      <c r="J105" s="184">
        <f>J379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165</v>
      </c>
      <c r="E106" s="183"/>
      <c r="F106" s="183"/>
      <c r="G106" s="183"/>
      <c r="H106" s="183"/>
      <c r="I106" s="183"/>
      <c r="J106" s="184">
        <f>J395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166</v>
      </c>
      <c r="E107" s="183"/>
      <c r="F107" s="183"/>
      <c r="G107" s="183"/>
      <c r="H107" s="183"/>
      <c r="I107" s="183"/>
      <c r="J107" s="184">
        <f>J398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167</v>
      </c>
      <c r="E108" s="183"/>
      <c r="F108" s="183"/>
      <c r="G108" s="183"/>
      <c r="H108" s="183"/>
      <c r="I108" s="183"/>
      <c r="J108" s="184">
        <f>J406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168</v>
      </c>
      <c r="E109" s="183"/>
      <c r="F109" s="183"/>
      <c r="G109" s="183"/>
      <c r="H109" s="183"/>
      <c r="I109" s="183"/>
      <c r="J109" s="184">
        <f>J426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169</v>
      </c>
      <c r="E110" s="183"/>
      <c r="F110" s="183"/>
      <c r="G110" s="183"/>
      <c r="H110" s="183"/>
      <c r="I110" s="183"/>
      <c r="J110" s="184">
        <f>J449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0"/>
      <c r="C111" s="181"/>
      <c r="D111" s="182" t="s">
        <v>170</v>
      </c>
      <c r="E111" s="183"/>
      <c r="F111" s="183"/>
      <c r="G111" s="183"/>
      <c r="H111" s="183"/>
      <c r="I111" s="183"/>
      <c r="J111" s="184">
        <f>J490</f>
        <v>0</v>
      </c>
      <c r="K111" s="181"/>
      <c r="L111" s="18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0"/>
      <c r="C112" s="181"/>
      <c r="D112" s="182" t="s">
        <v>171</v>
      </c>
      <c r="E112" s="183"/>
      <c r="F112" s="183"/>
      <c r="G112" s="183"/>
      <c r="H112" s="183"/>
      <c r="I112" s="183"/>
      <c r="J112" s="184">
        <f>J493</f>
        <v>0</v>
      </c>
      <c r="K112" s="181"/>
      <c r="L112" s="18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0"/>
      <c r="C113" s="181"/>
      <c r="D113" s="182" t="s">
        <v>172</v>
      </c>
      <c r="E113" s="183"/>
      <c r="F113" s="183"/>
      <c r="G113" s="183"/>
      <c r="H113" s="183"/>
      <c r="I113" s="183"/>
      <c r="J113" s="184">
        <f>J509</f>
        <v>0</v>
      </c>
      <c r="K113" s="181"/>
      <c r="L113" s="18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0"/>
      <c r="C114" s="181"/>
      <c r="D114" s="182" t="s">
        <v>173</v>
      </c>
      <c r="E114" s="183"/>
      <c r="F114" s="183"/>
      <c r="G114" s="183"/>
      <c r="H114" s="183"/>
      <c r="I114" s="183"/>
      <c r="J114" s="184">
        <f>J532</f>
        <v>0</v>
      </c>
      <c r="K114" s="181"/>
      <c r="L114" s="18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0"/>
      <c r="C115" s="181"/>
      <c r="D115" s="182" t="s">
        <v>174</v>
      </c>
      <c r="E115" s="183"/>
      <c r="F115" s="183"/>
      <c r="G115" s="183"/>
      <c r="H115" s="183"/>
      <c r="I115" s="183"/>
      <c r="J115" s="184">
        <f>J544</f>
        <v>0</v>
      </c>
      <c r="K115" s="181"/>
      <c r="L115" s="18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0"/>
      <c r="C116" s="181"/>
      <c r="D116" s="182" t="s">
        <v>175</v>
      </c>
      <c r="E116" s="183"/>
      <c r="F116" s="183"/>
      <c r="G116" s="183"/>
      <c r="H116" s="183"/>
      <c r="I116" s="183"/>
      <c r="J116" s="184">
        <f>J560</f>
        <v>0</v>
      </c>
      <c r="K116" s="181"/>
      <c r="L116" s="18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4"/>
      <c r="C117" s="175"/>
      <c r="D117" s="176" t="s">
        <v>176</v>
      </c>
      <c r="E117" s="177"/>
      <c r="F117" s="177"/>
      <c r="G117" s="177"/>
      <c r="H117" s="177"/>
      <c r="I117" s="177"/>
      <c r="J117" s="178">
        <f>J573</f>
        <v>0</v>
      </c>
      <c r="K117" s="175"/>
      <c r="L117" s="17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0"/>
      <c r="C118" s="181"/>
      <c r="D118" s="182" t="s">
        <v>177</v>
      </c>
      <c r="E118" s="183"/>
      <c r="F118" s="183"/>
      <c r="G118" s="183"/>
      <c r="H118" s="183"/>
      <c r="I118" s="183"/>
      <c r="J118" s="184">
        <f>J574</f>
        <v>0</v>
      </c>
      <c r="K118" s="181"/>
      <c r="L118" s="18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0"/>
      <c r="C119" s="181"/>
      <c r="D119" s="182" t="s">
        <v>178</v>
      </c>
      <c r="E119" s="183"/>
      <c r="F119" s="183"/>
      <c r="G119" s="183"/>
      <c r="H119" s="183"/>
      <c r="I119" s="183"/>
      <c r="J119" s="184">
        <f>J581</f>
        <v>0</v>
      </c>
      <c r="K119" s="181"/>
      <c r="L119" s="18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0"/>
      <c r="C120" s="181"/>
      <c r="D120" s="182" t="s">
        <v>179</v>
      </c>
      <c r="E120" s="183"/>
      <c r="F120" s="183"/>
      <c r="G120" s="183"/>
      <c r="H120" s="183"/>
      <c r="I120" s="183"/>
      <c r="J120" s="184">
        <f>J586</f>
        <v>0</v>
      </c>
      <c r="K120" s="181"/>
      <c r="L120" s="18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0"/>
      <c r="C121" s="181"/>
      <c r="D121" s="182" t="s">
        <v>180</v>
      </c>
      <c r="E121" s="183"/>
      <c r="F121" s="183"/>
      <c r="G121" s="183"/>
      <c r="H121" s="183"/>
      <c r="I121" s="183"/>
      <c r="J121" s="184">
        <f>J590</f>
        <v>0</v>
      </c>
      <c r="K121" s="181"/>
      <c r="L121" s="18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0"/>
      <c r="C122" s="181"/>
      <c r="D122" s="182" t="s">
        <v>181</v>
      </c>
      <c r="E122" s="183"/>
      <c r="F122" s="183"/>
      <c r="G122" s="183"/>
      <c r="H122" s="183"/>
      <c r="I122" s="183"/>
      <c r="J122" s="184">
        <f>J592</f>
        <v>0</v>
      </c>
      <c r="K122" s="181"/>
      <c r="L122" s="18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0"/>
      <c r="C123" s="181"/>
      <c r="D123" s="182" t="s">
        <v>182</v>
      </c>
      <c r="E123" s="183"/>
      <c r="F123" s="183"/>
      <c r="G123" s="183"/>
      <c r="H123" s="183"/>
      <c r="I123" s="183"/>
      <c r="J123" s="184">
        <f>J599</f>
        <v>0</v>
      </c>
      <c r="K123" s="181"/>
      <c r="L123" s="185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183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E7</f>
        <v>Výměna oken MŠ Bělohorská - II. ETAPA-část 2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F10</f>
        <v>Bělohorská 174, 169 00 Praha 6 - Břevnov</v>
      </c>
      <c r="G135" s="41"/>
      <c r="H135" s="41"/>
      <c r="I135" s="33" t="s">
        <v>22</v>
      </c>
      <c r="J135" s="80" t="str">
        <f>IF(J10="","",J10)</f>
        <v>31. 1. 2025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25.65" customHeight="1">
      <c r="A137" s="39"/>
      <c r="B137" s="40"/>
      <c r="C137" s="33" t="s">
        <v>24</v>
      </c>
      <c r="D137" s="41"/>
      <c r="E137" s="41"/>
      <c r="F137" s="28" t="str">
        <f>E13</f>
        <v>Městská část Praha 6, 160 00</v>
      </c>
      <c r="G137" s="41"/>
      <c r="H137" s="41"/>
      <c r="I137" s="33" t="s">
        <v>30</v>
      </c>
      <c r="J137" s="37" t="str">
        <f>E19</f>
        <v>Sibre s.r.o., Ing. Radek Krýza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5.65" customHeight="1">
      <c r="A138" s="39"/>
      <c r="B138" s="40"/>
      <c r="C138" s="33" t="s">
        <v>28</v>
      </c>
      <c r="D138" s="41"/>
      <c r="E138" s="41"/>
      <c r="F138" s="28" t="str">
        <f>IF(E16="","",E16)</f>
        <v>Vyplň údaj</v>
      </c>
      <c r="G138" s="41"/>
      <c r="H138" s="41"/>
      <c r="I138" s="33" t="s">
        <v>33</v>
      </c>
      <c r="J138" s="37" t="str">
        <f>E22</f>
        <v>Ing. Michaela Locihová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86"/>
      <c r="B140" s="187"/>
      <c r="C140" s="188" t="s">
        <v>184</v>
      </c>
      <c r="D140" s="189" t="s">
        <v>61</v>
      </c>
      <c r="E140" s="189" t="s">
        <v>57</v>
      </c>
      <c r="F140" s="189" t="s">
        <v>58</v>
      </c>
      <c r="G140" s="189" t="s">
        <v>185</v>
      </c>
      <c r="H140" s="189" t="s">
        <v>186</v>
      </c>
      <c r="I140" s="189" t="s">
        <v>187</v>
      </c>
      <c r="J140" s="190" t="s">
        <v>151</v>
      </c>
      <c r="K140" s="191" t="s">
        <v>188</v>
      </c>
      <c r="L140" s="192"/>
      <c r="M140" s="101" t="s">
        <v>1</v>
      </c>
      <c r="N140" s="102" t="s">
        <v>40</v>
      </c>
      <c r="O140" s="102" t="s">
        <v>189</v>
      </c>
      <c r="P140" s="102" t="s">
        <v>190</v>
      </c>
      <c r="Q140" s="102" t="s">
        <v>191</v>
      </c>
      <c r="R140" s="102" t="s">
        <v>192</v>
      </c>
      <c r="S140" s="102" t="s">
        <v>193</v>
      </c>
      <c r="T140" s="103" t="s">
        <v>194</v>
      </c>
      <c r="U140" s="186"/>
      <c r="V140" s="186"/>
      <c r="W140" s="186"/>
      <c r="X140" s="186"/>
      <c r="Y140" s="186"/>
      <c r="Z140" s="186"/>
      <c r="AA140" s="186"/>
      <c r="AB140" s="186"/>
      <c r="AC140" s="186"/>
      <c r="AD140" s="186"/>
      <c r="AE140" s="186"/>
    </row>
    <row r="141" s="2" customFormat="1" ht="22.8" customHeight="1">
      <c r="A141" s="39"/>
      <c r="B141" s="40"/>
      <c r="C141" s="108" t="s">
        <v>195</v>
      </c>
      <c r="D141" s="41"/>
      <c r="E141" s="41"/>
      <c r="F141" s="41"/>
      <c r="G141" s="41"/>
      <c r="H141" s="41"/>
      <c r="I141" s="41"/>
      <c r="J141" s="193">
        <f>BK141</f>
        <v>0</v>
      </c>
      <c r="K141" s="41"/>
      <c r="L141" s="45"/>
      <c r="M141" s="104"/>
      <c r="N141" s="194"/>
      <c r="O141" s="105"/>
      <c r="P141" s="195">
        <f>P142+P367+P573</f>
        <v>0</v>
      </c>
      <c r="Q141" s="105"/>
      <c r="R141" s="195">
        <f>R142+R367+R573</f>
        <v>4.6266595342789998</v>
      </c>
      <c r="S141" s="105"/>
      <c r="T141" s="196">
        <f>T142+T367+T573</f>
        <v>7.0518942300000003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75</v>
      </c>
      <c r="AU141" s="18" t="s">
        <v>153</v>
      </c>
      <c r="BK141" s="197">
        <f>BK142+BK367+BK573</f>
        <v>0</v>
      </c>
    </row>
    <row r="142" s="12" customFormat="1" ht="25.92" customHeight="1">
      <c r="A142" s="12"/>
      <c r="B142" s="198"/>
      <c r="C142" s="199"/>
      <c r="D142" s="200" t="s">
        <v>75</v>
      </c>
      <c r="E142" s="201" t="s">
        <v>196</v>
      </c>
      <c r="F142" s="201" t="s">
        <v>197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P143+P159+P166+P175+P282+P359+P365</f>
        <v>0</v>
      </c>
      <c r="Q142" s="206"/>
      <c r="R142" s="207">
        <f>R143+R159+R166+R175+R282+R359+R365</f>
        <v>3.893621267756</v>
      </c>
      <c r="S142" s="206"/>
      <c r="T142" s="208">
        <f>T143+T159+T166+T175+T282+T359+T365</f>
        <v>6.2851953400000005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81</v>
      </c>
      <c r="AT142" s="210" t="s">
        <v>75</v>
      </c>
      <c r="AU142" s="210" t="s">
        <v>76</v>
      </c>
      <c r="AY142" s="209" t="s">
        <v>198</v>
      </c>
      <c r="BK142" s="211">
        <f>BK143+BK159+BK166+BK175+BK282+BK359+BK365</f>
        <v>0</v>
      </c>
    </row>
    <row r="143" s="12" customFormat="1" ht="22.8" customHeight="1">
      <c r="A143" s="12"/>
      <c r="B143" s="198"/>
      <c r="C143" s="199"/>
      <c r="D143" s="200" t="s">
        <v>75</v>
      </c>
      <c r="E143" s="212" t="s">
        <v>81</v>
      </c>
      <c r="F143" s="212" t="s">
        <v>199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SUM(P144:P158)</f>
        <v>0</v>
      </c>
      <c r="Q143" s="206"/>
      <c r="R143" s="207">
        <f>SUM(R144:R158)</f>
        <v>0</v>
      </c>
      <c r="S143" s="206"/>
      <c r="T143" s="208">
        <f>SUM(T144:T158)</f>
        <v>0.627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81</v>
      </c>
      <c r="AT143" s="210" t="s">
        <v>75</v>
      </c>
      <c r="AU143" s="210" t="s">
        <v>81</v>
      </c>
      <c r="AY143" s="209" t="s">
        <v>198</v>
      </c>
      <c r="BK143" s="211">
        <f>SUM(BK144:BK158)</f>
        <v>0</v>
      </c>
    </row>
    <row r="144" s="2" customFormat="1" ht="24.15" customHeight="1">
      <c r="A144" s="39"/>
      <c r="B144" s="40"/>
      <c r="C144" s="214" t="s">
        <v>81</v>
      </c>
      <c r="D144" s="214" t="s">
        <v>200</v>
      </c>
      <c r="E144" s="215" t="s">
        <v>201</v>
      </c>
      <c r="F144" s="216" t="s">
        <v>202</v>
      </c>
      <c r="G144" s="217" t="s">
        <v>203</v>
      </c>
      <c r="H144" s="218">
        <v>1.1399999999999999</v>
      </c>
      <c r="I144" s="219"/>
      <c r="J144" s="220">
        <f>ROUND(I144*H144,2)</f>
        <v>0</v>
      </c>
      <c r="K144" s="221"/>
      <c r="L144" s="45"/>
      <c r="M144" s="222" t="s">
        <v>1</v>
      </c>
      <c r="N144" s="223" t="s">
        <v>41</v>
      </c>
      <c r="O144" s="92"/>
      <c r="P144" s="224">
        <f>O144*H144</f>
        <v>0</v>
      </c>
      <c r="Q144" s="224">
        <v>0</v>
      </c>
      <c r="R144" s="224">
        <f>Q144*H144</f>
        <v>0</v>
      </c>
      <c r="S144" s="224">
        <v>0.26000000000000001</v>
      </c>
      <c r="T144" s="225">
        <f>S144*H144</f>
        <v>0.2964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204</v>
      </c>
      <c r="AT144" s="226" t="s">
        <v>200</v>
      </c>
      <c r="AU144" s="226" t="s">
        <v>86</v>
      </c>
      <c r="AY144" s="18" t="s">
        <v>198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81</v>
      </c>
      <c r="BK144" s="227">
        <f>ROUND(I144*H144,2)</f>
        <v>0</v>
      </c>
      <c r="BL144" s="18" t="s">
        <v>204</v>
      </c>
      <c r="BM144" s="226" t="s">
        <v>205</v>
      </c>
    </row>
    <row r="145" s="13" customFormat="1">
      <c r="A145" s="13"/>
      <c r="B145" s="228"/>
      <c r="C145" s="229"/>
      <c r="D145" s="230" t="s">
        <v>206</v>
      </c>
      <c r="E145" s="231" t="s">
        <v>1</v>
      </c>
      <c r="F145" s="232" t="s">
        <v>207</v>
      </c>
      <c r="G145" s="229"/>
      <c r="H145" s="233">
        <v>1.1399999999999999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206</v>
      </c>
      <c r="AU145" s="239" t="s">
        <v>86</v>
      </c>
      <c r="AV145" s="13" t="s">
        <v>86</v>
      </c>
      <c r="AW145" s="13" t="s">
        <v>32</v>
      </c>
      <c r="AX145" s="13" t="s">
        <v>76</v>
      </c>
      <c r="AY145" s="239" t="s">
        <v>198</v>
      </c>
    </row>
    <row r="146" s="14" customFormat="1">
      <c r="A146" s="14"/>
      <c r="B146" s="240"/>
      <c r="C146" s="241"/>
      <c r="D146" s="230" t="s">
        <v>206</v>
      </c>
      <c r="E146" s="242" t="s">
        <v>104</v>
      </c>
      <c r="F146" s="243" t="s">
        <v>208</v>
      </c>
      <c r="G146" s="241"/>
      <c r="H146" s="244">
        <v>1.1399999999999999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206</v>
      </c>
      <c r="AU146" s="250" t="s">
        <v>86</v>
      </c>
      <c r="AV146" s="14" t="s">
        <v>204</v>
      </c>
      <c r="AW146" s="14" t="s">
        <v>32</v>
      </c>
      <c r="AX146" s="14" t="s">
        <v>81</v>
      </c>
      <c r="AY146" s="250" t="s">
        <v>198</v>
      </c>
    </row>
    <row r="147" s="2" customFormat="1" ht="24.15" customHeight="1">
      <c r="A147" s="39"/>
      <c r="B147" s="40"/>
      <c r="C147" s="214" t="s">
        <v>86</v>
      </c>
      <c r="D147" s="214" t="s">
        <v>200</v>
      </c>
      <c r="E147" s="215" t="s">
        <v>209</v>
      </c>
      <c r="F147" s="216" t="s">
        <v>210</v>
      </c>
      <c r="G147" s="217" t="s">
        <v>203</v>
      </c>
      <c r="H147" s="218">
        <v>1.1399999999999999</v>
      </c>
      <c r="I147" s="219"/>
      <c r="J147" s="220">
        <f>ROUND(I147*H147,2)</f>
        <v>0</v>
      </c>
      <c r="K147" s="221"/>
      <c r="L147" s="45"/>
      <c r="M147" s="222" t="s">
        <v>1</v>
      </c>
      <c r="N147" s="223" t="s">
        <v>41</v>
      </c>
      <c r="O147" s="92"/>
      <c r="P147" s="224">
        <f>O147*H147</f>
        <v>0</v>
      </c>
      <c r="Q147" s="224">
        <v>0</v>
      </c>
      <c r="R147" s="224">
        <f>Q147*H147</f>
        <v>0</v>
      </c>
      <c r="S147" s="224">
        <v>0.28999999999999998</v>
      </c>
      <c r="T147" s="225">
        <f>S147*H147</f>
        <v>0.33059999999999995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6" t="s">
        <v>204</v>
      </c>
      <c r="AT147" s="226" t="s">
        <v>200</v>
      </c>
      <c r="AU147" s="226" t="s">
        <v>86</v>
      </c>
      <c r="AY147" s="18" t="s">
        <v>198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8" t="s">
        <v>81</v>
      </c>
      <c r="BK147" s="227">
        <f>ROUND(I147*H147,2)</f>
        <v>0</v>
      </c>
      <c r="BL147" s="18" t="s">
        <v>204</v>
      </c>
      <c r="BM147" s="226" t="s">
        <v>211</v>
      </c>
    </row>
    <row r="148" s="13" customFormat="1">
      <c r="A148" s="13"/>
      <c r="B148" s="228"/>
      <c r="C148" s="229"/>
      <c r="D148" s="230" t="s">
        <v>206</v>
      </c>
      <c r="E148" s="231" t="s">
        <v>1</v>
      </c>
      <c r="F148" s="232" t="s">
        <v>104</v>
      </c>
      <c r="G148" s="229"/>
      <c r="H148" s="233">
        <v>1.1399999999999999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206</v>
      </c>
      <c r="AU148" s="239" t="s">
        <v>86</v>
      </c>
      <c r="AV148" s="13" t="s">
        <v>86</v>
      </c>
      <c r="AW148" s="13" t="s">
        <v>32</v>
      </c>
      <c r="AX148" s="13" t="s">
        <v>81</v>
      </c>
      <c r="AY148" s="239" t="s">
        <v>198</v>
      </c>
    </row>
    <row r="149" s="2" customFormat="1" ht="37.8" customHeight="1">
      <c r="A149" s="39"/>
      <c r="B149" s="40"/>
      <c r="C149" s="214" t="s">
        <v>212</v>
      </c>
      <c r="D149" s="214" t="s">
        <v>200</v>
      </c>
      <c r="E149" s="215" t="s">
        <v>213</v>
      </c>
      <c r="F149" s="216" t="s">
        <v>214</v>
      </c>
      <c r="G149" s="217" t="s">
        <v>215</v>
      </c>
      <c r="H149" s="218">
        <v>0.33100000000000002</v>
      </c>
      <c r="I149" s="219"/>
      <c r="J149" s="220">
        <f>ROUND(I149*H149,2)</f>
        <v>0</v>
      </c>
      <c r="K149" s="221"/>
      <c r="L149" s="45"/>
      <c r="M149" s="222" t="s">
        <v>1</v>
      </c>
      <c r="N149" s="223" t="s">
        <v>41</v>
      </c>
      <c r="O149" s="92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204</v>
      </c>
      <c r="AT149" s="226" t="s">
        <v>200</v>
      </c>
      <c r="AU149" s="226" t="s">
        <v>86</v>
      </c>
      <c r="AY149" s="18" t="s">
        <v>198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81</v>
      </c>
      <c r="BK149" s="227">
        <f>ROUND(I149*H149,2)</f>
        <v>0</v>
      </c>
      <c r="BL149" s="18" t="s">
        <v>204</v>
      </c>
      <c r="BM149" s="226" t="s">
        <v>216</v>
      </c>
    </row>
    <row r="150" s="13" customFormat="1">
      <c r="A150" s="13"/>
      <c r="B150" s="228"/>
      <c r="C150" s="229"/>
      <c r="D150" s="230" t="s">
        <v>206</v>
      </c>
      <c r="E150" s="231" t="s">
        <v>1</v>
      </c>
      <c r="F150" s="232" t="s">
        <v>107</v>
      </c>
      <c r="G150" s="229"/>
      <c r="H150" s="233">
        <v>0.33100000000000002</v>
      </c>
      <c r="I150" s="234"/>
      <c r="J150" s="229"/>
      <c r="K150" s="229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206</v>
      </c>
      <c r="AU150" s="239" t="s">
        <v>86</v>
      </c>
      <c r="AV150" s="13" t="s">
        <v>86</v>
      </c>
      <c r="AW150" s="13" t="s">
        <v>32</v>
      </c>
      <c r="AX150" s="13" t="s">
        <v>81</v>
      </c>
      <c r="AY150" s="239" t="s">
        <v>198</v>
      </c>
    </row>
    <row r="151" s="2" customFormat="1" ht="37.8" customHeight="1">
      <c r="A151" s="39"/>
      <c r="B151" s="40"/>
      <c r="C151" s="214" t="s">
        <v>204</v>
      </c>
      <c r="D151" s="214" t="s">
        <v>200</v>
      </c>
      <c r="E151" s="215" t="s">
        <v>217</v>
      </c>
      <c r="F151" s="216" t="s">
        <v>218</v>
      </c>
      <c r="G151" s="217" t="s">
        <v>215</v>
      </c>
      <c r="H151" s="218">
        <v>0.33100000000000002</v>
      </c>
      <c r="I151" s="219"/>
      <c r="J151" s="220">
        <f>ROUND(I151*H151,2)</f>
        <v>0</v>
      </c>
      <c r="K151" s="221"/>
      <c r="L151" s="45"/>
      <c r="M151" s="222" t="s">
        <v>1</v>
      </c>
      <c r="N151" s="223" t="s">
        <v>41</v>
      </c>
      <c r="O151" s="92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204</v>
      </c>
      <c r="AT151" s="226" t="s">
        <v>200</v>
      </c>
      <c r="AU151" s="226" t="s">
        <v>86</v>
      </c>
      <c r="AY151" s="18" t="s">
        <v>198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81</v>
      </c>
      <c r="BK151" s="227">
        <f>ROUND(I151*H151,2)</f>
        <v>0</v>
      </c>
      <c r="BL151" s="18" t="s">
        <v>204</v>
      </c>
      <c r="BM151" s="226" t="s">
        <v>219</v>
      </c>
    </row>
    <row r="152" s="13" customFormat="1">
      <c r="A152" s="13"/>
      <c r="B152" s="228"/>
      <c r="C152" s="229"/>
      <c r="D152" s="230" t="s">
        <v>206</v>
      </c>
      <c r="E152" s="231" t="s">
        <v>107</v>
      </c>
      <c r="F152" s="232" t="s">
        <v>108</v>
      </c>
      <c r="G152" s="229"/>
      <c r="H152" s="233">
        <v>0.33100000000000002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206</v>
      </c>
      <c r="AU152" s="239" t="s">
        <v>86</v>
      </c>
      <c r="AV152" s="13" t="s">
        <v>86</v>
      </c>
      <c r="AW152" s="13" t="s">
        <v>32</v>
      </c>
      <c r="AX152" s="13" t="s">
        <v>81</v>
      </c>
      <c r="AY152" s="239" t="s">
        <v>198</v>
      </c>
    </row>
    <row r="153" s="2" customFormat="1" ht="24.15" customHeight="1">
      <c r="A153" s="39"/>
      <c r="B153" s="40"/>
      <c r="C153" s="214" t="s">
        <v>220</v>
      </c>
      <c r="D153" s="214" t="s">
        <v>200</v>
      </c>
      <c r="E153" s="215" t="s">
        <v>221</v>
      </c>
      <c r="F153" s="216" t="s">
        <v>222</v>
      </c>
      <c r="G153" s="217" t="s">
        <v>215</v>
      </c>
      <c r="H153" s="218">
        <v>0.33100000000000002</v>
      </c>
      <c r="I153" s="219"/>
      <c r="J153" s="220">
        <f>ROUND(I153*H153,2)</f>
        <v>0</v>
      </c>
      <c r="K153" s="221"/>
      <c r="L153" s="45"/>
      <c r="M153" s="222" t="s">
        <v>1</v>
      </c>
      <c r="N153" s="223" t="s">
        <v>41</v>
      </c>
      <c r="O153" s="92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6" t="s">
        <v>204</v>
      </c>
      <c r="AT153" s="226" t="s">
        <v>200</v>
      </c>
      <c r="AU153" s="226" t="s">
        <v>86</v>
      </c>
      <c r="AY153" s="18" t="s">
        <v>198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8" t="s">
        <v>81</v>
      </c>
      <c r="BK153" s="227">
        <f>ROUND(I153*H153,2)</f>
        <v>0</v>
      </c>
      <c r="BL153" s="18" t="s">
        <v>204</v>
      </c>
      <c r="BM153" s="226" t="s">
        <v>223</v>
      </c>
    </row>
    <row r="154" s="13" customFormat="1">
      <c r="A154" s="13"/>
      <c r="B154" s="228"/>
      <c r="C154" s="229"/>
      <c r="D154" s="230" t="s">
        <v>206</v>
      </c>
      <c r="E154" s="231" t="s">
        <v>1</v>
      </c>
      <c r="F154" s="232" t="s">
        <v>107</v>
      </c>
      <c r="G154" s="229"/>
      <c r="H154" s="233">
        <v>0.33100000000000002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206</v>
      </c>
      <c r="AU154" s="239" t="s">
        <v>86</v>
      </c>
      <c r="AV154" s="13" t="s">
        <v>86</v>
      </c>
      <c r="AW154" s="13" t="s">
        <v>32</v>
      </c>
      <c r="AX154" s="13" t="s">
        <v>81</v>
      </c>
      <c r="AY154" s="239" t="s">
        <v>198</v>
      </c>
    </row>
    <row r="155" s="2" customFormat="1" ht="33" customHeight="1">
      <c r="A155" s="39"/>
      <c r="B155" s="40"/>
      <c r="C155" s="214" t="s">
        <v>224</v>
      </c>
      <c r="D155" s="214" t="s">
        <v>200</v>
      </c>
      <c r="E155" s="215" t="s">
        <v>225</v>
      </c>
      <c r="F155" s="216" t="s">
        <v>226</v>
      </c>
      <c r="G155" s="217" t="s">
        <v>227</v>
      </c>
      <c r="H155" s="218">
        <v>0.59599999999999997</v>
      </c>
      <c r="I155" s="219"/>
      <c r="J155" s="220">
        <f>ROUND(I155*H155,2)</f>
        <v>0</v>
      </c>
      <c r="K155" s="221"/>
      <c r="L155" s="45"/>
      <c r="M155" s="222" t="s">
        <v>1</v>
      </c>
      <c r="N155" s="223" t="s">
        <v>41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204</v>
      </c>
      <c r="AT155" s="226" t="s">
        <v>200</v>
      </c>
      <c r="AU155" s="226" t="s">
        <v>86</v>
      </c>
      <c r="AY155" s="18" t="s">
        <v>198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81</v>
      </c>
      <c r="BK155" s="227">
        <f>ROUND(I155*H155,2)</f>
        <v>0</v>
      </c>
      <c r="BL155" s="18" t="s">
        <v>204</v>
      </c>
      <c r="BM155" s="226" t="s">
        <v>228</v>
      </c>
    </row>
    <row r="156" s="13" customFormat="1">
      <c r="A156" s="13"/>
      <c r="B156" s="228"/>
      <c r="C156" s="229"/>
      <c r="D156" s="230" t="s">
        <v>206</v>
      </c>
      <c r="E156" s="231" t="s">
        <v>1</v>
      </c>
      <c r="F156" s="232" t="s">
        <v>229</v>
      </c>
      <c r="G156" s="229"/>
      <c r="H156" s="233">
        <v>0.59599999999999997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206</v>
      </c>
      <c r="AU156" s="239" t="s">
        <v>86</v>
      </c>
      <c r="AV156" s="13" t="s">
        <v>86</v>
      </c>
      <c r="AW156" s="13" t="s">
        <v>32</v>
      </c>
      <c r="AX156" s="13" t="s">
        <v>81</v>
      </c>
      <c r="AY156" s="239" t="s">
        <v>198</v>
      </c>
    </row>
    <row r="157" s="2" customFormat="1" ht="16.5" customHeight="1">
      <c r="A157" s="39"/>
      <c r="B157" s="40"/>
      <c r="C157" s="214" t="s">
        <v>230</v>
      </c>
      <c r="D157" s="214" t="s">
        <v>200</v>
      </c>
      <c r="E157" s="215" t="s">
        <v>231</v>
      </c>
      <c r="F157" s="216" t="s">
        <v>232</v>
      </c>
      <c r="G157" s="217" t="s">
        <v>215</v>
      </c>
      <c r="H157" s="218">
        <v>0.33100000000000002</v>
      </c>
      <c r="I157" s="219"/>
      <c r="J157" s="220">
        <f>ROUND(I157*H157,2)</f>
        <v>0</v>
      </c>
      <c r="K157" s="221"/>
      <c r="L157" s="45"/>
      <c r="M157" s="222" t="s">
        <v>1</v>
      </c>
      <c r="N157" s="223" t="s">
        <v>41</v>
      </c>
      <c r="O157" s="92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204</v>
      </c>
      <c r="AT157" s="226" t="s">
        <v>200</v>
      </c>
      <c r="AU157" s="226" t="s">
        <v>86</v>
      </c>
      <c r="AY157" s="18" t="s">
        <v>198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81</v>
      </c>
      <c r="BK157" s="227">
        <f>ROUND(I157*H157,2)</f>
        <v>0</v>
      </c>
      <c r="BL157" s="18" t="s">
        <v>204</v>
      </c>
      <c r="BM157" s="226" t="s">
        <v>233</v>
      </c>
    </row>
    <row r="158" s="13" customFormat="1">
      <c r="A158" s="13"/>
      <c r="B158" s="228"/>
      <c r="C158" s="229"/>
      <c r="D158" s="230" t="s">
        <v>206</v>
      </c>
      <c r="E158" s="231" t="s">
        <v>1</v>
      </c>
      <c r="F158" s="232" t="s">
        <v>107</v>
      </c>
      <c r="G158" s="229"/>
      <c r="H158" s="233">
        <v>0.33100000000000002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206</v>
      </c>
      <c r="AU158" s="239" t="s">
        <v>86</v>
      </c>
      <c r="AV158" s="13" t="s">
        <v>86</v>
      </c>
      <c r="AW158" s="13" t="s">
        <v>32</v>
      </c>
      <c r="AX158" s="13" t="s">
        <v>81</v>
      </c>
      <c r="AY158" s="239" t="s">
        <v>198</v>
      </c>
    </row>
    <row r="159" s="12" customFormat="1" ht="22.8" customHeight="1">
      <c r="A159" s="12"/>
      <c r="B159" s="198"/>
      <c r="C159" s="199"/>
      <c r="D159" s="200" t="s">
        <v>75</v>
      </c>
      <c r="E159" s="212" t="s">
        <v>86</v>
      </c>
      <c r="F159" s="212" t="s">
        <v>234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SUM(P160:P165)</f>
        <v>0</v>
      </c>
      <c r="Q159" s="206"/>
      <c r="R159" s="207">
        <f>SUM(R160:R165)</f>
        <v>0.161393089756</v>
      </c>
      <c r="S159" s="206"/>
      <c r="T159" s="208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81</v>
      </c>
      <c r="AT159" s="210" t="s">
        <v>75</v>
      </c>
      <c r="AU159" s="210" t="s">
        <v>81</v>
      </c>
      <c r="AY159" s="209" t="s">
        <v>198</v>
      </c>
      <c r="BK159" s="211">
        <f>SUM(BK160:BK165)</f>
        <v>0</v>
      </c>
    </row>
    <row r="160" s="2" customFormat="1" ht="16.5" customHeight="1">
      <c r="A160" s="39"/>
      <c r="B160" s="40"/>
      <c r="C160" s="214" t="s">
        <v>235</v>
      </c>
      <c r="D160" s="214" t="s">
        <v>200</v>
      </c>
      <c r="E160" s="215" t="s">
        <v>236</v>
      </c>
      <c r="F160" s="216" t="s">
        <v>237</v>
      </c>
      <c r="G160" s="217" t="s">
        <v>215</v>
      </c>
      <c r="H160" s="218">
        <v>0.064000000000000001</v>
      </c>
      <c r="I160" s="219"/>
      <c r="J160" s="220">
        <f>ROUND(I160*H160,2)</f>
        <v>0</v>
      </c>
      <c r="K160" s="221"/>
      <c r="L160" s="45"/>
      <c r="M160" s="222" t="s">
        <v>1</v>
      </c>
      <c r="N160" s="223" t="s">
        <v>41</v>
      </c>
      <c r="O160" s="92"/>
      <c r="P160" s="224">
        <f>O160*H160</f>
        <v>0</v>
      </c>
      <c r="Q160" s="224">
        <v>2.5018722040000001</v>
      </c>
      <c r="R160" s="224">
        <f>Q160*H160</f>
        <v>0.16011982105600001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204</v>
      </c>
      <c r="AT160" s="226" t="s">
        <v>200</v>
      </c>
      <c r="AU160" s="226" t="s">
        <v>86</v>
      </c>
      <c r="AY160" s="18" t="s">
        <v>198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81</v>
      </c>
      <c r="BK160" s="227">
        <f>ROUND(I160*H160,2)</f>
        <v>0</v>
      </c>
      <c r="BL160" s="18" t="s">
        <v>204</v>
      </c>
      <c r="BM160" s="226" t="s">
        <v>238</v>
      </c>
    </row>
    <row r="161" s="15" customFormat="1">
      <c r="A161" s="15"/>
      <c r="B161" s="251"/>
      <c r="C161" s="252"/>
      <c r="D161" s="230" t="s">
        <v>206</v>
      </c>
      <c r="E161" s="253" t="s">
        <v>1</v>
      </c>
      <c r="F161" s="254" t="s">
        <v>239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0" t="s">
        <v>206</v>
      </c>
      <c r="AU161" s="260" t="s">
        <v>86</v>
      </c>
      <c r="AV161" s="15" t="s">
        <v>81</v>
      </c>
      <c r="AW161" s="15" t="s">
        <v>32</v>
      </c>
      <c r="AX161" s="15" t="s">
        <v>76</v>
      </c>
      <c r="AY161" s="260" t="s">
        <v>198</v>
      </c>
    </row>
    <row r="162" s="13" customFormat="1">
      <c r="A162" s="13"/>
      <c r="B162" s="228"/>
      <c r="C162" s="229"/>
      <c r="D162" s="230" t="s">
        <v>206</v>
      </c>
      <c r="E162" s="231" t="s">
        <v>1</v>
      </c>
      <c r="F162" s="232" t="s">
        <v>240</v>
      </c>
      <c r="G162" s="229"/>
      <c r="H162" s="233">
        <v>0.064000000000000001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206</v>
      </c>
      <c r="AU162" s="239" t="s">
        <v>86</v>
      </c>
      <c r="AV162" s="13" t="s">
        <v>86</v>
      </c>
      <c r="AW162" s="13" t="s">
        <v>32</v>
      </c>
      <c r="AX162" s="13" t="s">
        <v>81</v>
      </c>
      <c r="AY162" s="239" t="s">
        <v>198</v>
      </c>
    </row>
    <row r="163" s="2" customFormat="1" ht="16.5" customHeight="1">
      <c r="A163" s="39"/>
      <c r="B163" s="40"/>
      <c r="C163" s="214" t="s">
        <v>241</v>
      </c>
      <c r="D163" s="214" t="s">
        <v>200</v>
      </c>
      <c r="E163" s="215" t="s">
        <v>242</v>
      </c>
      <c r="F163" s="216" t="s">
        <v>243</v>
      </c>
      <c r="G163" s="217" t="s">
        <v>203</v>
      </c>
      <c r="H163" s="218">
        <v>0.47299999999999998</v>
      </c>
      <c r="I163" s="219"/>
      <c r="J163" s="220">
        <f>ROUND(I163*H163,2)</f>
        <v>0</v>
      </c>
      <c r="K163" s="221"/>
      <c r="L163" s="45"/>
      <c r="M163" s="222" t="s">
        <v>1</v>
      </c>
      <c r="N163" s="223" t="s">
        <v>41</v>
      </c>
      <c r="O163" s="92"/>
      <c r="P163" s="224">
        <f>O163*H163</f>
        <v>0</v>
      </c>
      <c r="Q163" s="224">
        <v>0.0026919000000000001</v>
      </c>
      <c r="R163" s="224">
        <f>Q163*H163</f>
        <v>0.0012732687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204</v>
      </c>
      <c r="AT163" s="226" t="s">
        <v>200</v>
      </c>
      <c r="AU163" s="226" t="s">
        <v>86</v>
      </c>
      <c r="AY163" s="18" t="s">
        <v>198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81</v>
      </c>
      <c r="BK163" s="227">
        <f>ROUND(I163*H163,2)</f>
        <v>0</v>
      </c>
      <c r="BL163" s="18" t="s">
        <v>204</v>
      </c>
      <c r="BM163" s="226" t="s">
        <v>244</v>
      </c>
    </row>
    <row r="164" s="13" customFormat="1">
      <c r="A164" s="13"/>
      <c r="B164" s="228"/>
      <c r="C164" s="229"/>
      <c r="D164" s="230" t="s">
        <v>206</v>
      </c>
      <c r="E164" s="231" t="s">
        <v>1</v>
      </c>
      <c r="F164" s="232" t="s">
        <v>245</v>
      </c>
      <c r="G164" s="229"/>
      <c r="H164" s="233">
        <v>0.47299999999999998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206</v>
      </c>
      <c r="AU164" s="239" t="s">
        <v>86</v>
      </c>
      <c r="AV164" s="13" t="s">
        <v>86</v>
      </c>
      <c r="AW164" s="13" t="s">
        <v>32</v>
      </c>
      <c r="AX164" s="13" t="s">
        <v>81</v>
      </c>
      <c r="AY164" s="239" t="s">
        <v>198</v>
      </c>
    </row>
    <row r="165" s="2" customFormat="1" ht="16.5" customHeight="1">
      <c r="A165" s="39"/>
      <c r="B165" s="40"/>
      <c r="C165" s="214" t="s">
        <v>246</v>
      </c>
      <c r="D165" s="214" t="s">
        <v>200</v>
      </c>
      <c r="E165" s="215" t="s">
        <v>247</v>
      </c>
      <c r="F165" s="216" t="s">
        <v>248</v>
      </c>
      <c r="G165" s="217" t="s">
        <v>203</v>
      </c>
      <c r="H165" s="218">
        <v>0.47299999999999998</v>
      </c>
      <c r="I165" s="219"/>
      <c r="J165" s="220">
        <f>ROUND(I165*H165,2)</f>
        <v>0</v>
      </c>
      <c r="K165" s="221"/>
      <c r="L165" s="45"/>
      <c r="M165" s="222" t="s">
        <v>1</v>
      </c>
      <c r="N165" s="223" t="s">
        <v>41</v>
      </c>
      <c r="O165" s="92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6" t="s">
        <v>204</v>
      </c>
      <c r="AT165" s="226" t="s">
        <v>200</v>
      </c>
      <c r="AU165" s="226" t="s">
        <v>86</v>
      </c>
      <c r="AY165" s="18" t="s">
        <v>198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8" t="s">
        <v>81</v>
      </c>
      <c r="BK165" s="227">
        <f>ROUND(I165*H165,2)</f>
        <v>0</v>
      </c>
      <c r="BL165" s="18" t="s">
        <v>204</v>
      </c>
      <c r="BM165" s="226" t="s">
        <v>249</v>
      </c>
    </row>
    <row r="166" s="12" customFormat="1" ht="22.8" customHeight="1">
      <c r="A166" s="12"/>
      <c r="B166" s="198"/>
      <c r="C166" s="199"/>
      <c r="D166" s="200" t="s">
        <v>75</v>
      </c>
      <c r="E166" s="212" t="s">
        <v>220</v>
      </c>
      <c r="F166" s="212" t="s">
        <v>250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SUM(P167:P174)</f>
        <v>0</v>
      </c>
      <c r="Q166" s="206"/>
      <c r="R166" s="207">
        <f>SUM(R167:R174)</f>
        <v>0.74676680000000006</v>
      </c>
      <c r="S166" s="206"/>
      <c r="T166" s="208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81</v>
      </c>
      <c r="AT166" s="210" t="s">
        <v>75</v>
      </c>
      <c r="AU166" s="210" t="s">
        <v>81</v>
      </c>
      <c r="AY166" s="209" t="s">
        <v>198</v>
      </c>
      <c r="BK166" s="211">
        <f>SUM(BK167:BK174)</f>
        <v>0</v>
      </c>
    </row>
    <row r="167" s="2" customFormat="1" ht="24.15" customHeight="1">
      <c r="A167" s="39"/>
      <c r="B167" s="40"/>
      <c r="C167" s="214" t="s">
        <v>251</v>
      </c>
      <c r="D167" s="214" t="s">
        <v>200</v>
      </c>
      <c r="E167" s="215" t="s">
        <v>252</v>
      </c>
      <c r="F167" s="216" t="s">
        <v>253</v>
      </c>
      <c r="G167" s="217" t="s">
        <v>203</v>
      </c>
      <c r="H167" s="218">
        <v>1.1399999999999999</v>
      </c>
      <c r="I167" s="219"/>
      <c r="J167" s="220">
        <f>ROUND(I167*H167,2)</f>
        <v>0</v>
      </c>
      <c r="K167" s="221"/>
      <c r="L167" s="45"/>
      <c r="M167" s="222" t="s">
        <v>1</v>
      </c>
      <c r="N167" s="223" t="s">
        <v>41</v>
      </c>
      <c r="O167" s="92"/>
      <c r="P167" s="224">
        <f>O167*H167</f>
        <v>0</v>
      </c>
      <c r="Q167" s="224">
        <v>0.34499999999999997</v>
      </c>
      <c r="R167" s="224">
        <f>Q167*H167</f>
        <v>0.39329999999999993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204</v>
      </c>
      <c r="AT167" s="226" t="s">
        <v>200</v>
      </c>
      <c r="AU167" s="226" t="s">
        <v>86</v>
      </c>
      <c r="AY167" s="18" t="s">
        <v>198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81</v>
      </c>
      <c r="BK167" s="227">
        <f>ROUND(I167*H167,2)</f>
        <v>0</v>
      </c>
      <c r="BL167" s="18" t="s">
        <v>204</v>
      </c>
      <c r="BM167" s="226" t="s">
        <v>254</v>
      </c>
    </row>
    <row r="168" s="13" customFormat="1">
      <c r="A168" s="13"/>
      <c r="B168" s="228"/>
      <c r="C168" s="229"/>
      <c r="D168" s="230" t="s">
        <v>206</v>
      </c>
      <c r="E168" s="231" t="s">
        <v>1</v>
      </c>
      <c r="F168" s="232" t="s">
        <v>104</v>
      </c>
      <c r="G168" s="229"/>
      <c r="H168" s="233">
        <v>1.1399999999999999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206</v>
      </c>
      <c r="AU168" s="239" t="s">
        <v>86</v>
      </c>
      <c r="AV168" s="13" t="s">
        <v>86</v>
      </c>
      <c r="AW168" s="13" t="s">
        <v>32</v>
      </c>
      <c r="AX168" s="13" t="s">
        <v>81</v>
      </c>
      <c r="AY168" s="239" t="s">
        <v>198</v>
      </c>
    </row>
    <row r="169" s="2" customFormat="1" ht="24.15" customHeight="1">
      <c r="A169" s="39"/>
      <c r="B169" s="40"/>
      <c r="C169" s="214" t="s">
        <v>8</v>
      </c>
      <c r="D169" s="214" t="s">
        <v>200</v>
      </c>
      <c r="E169" s="215" t="s">
        <v>255</v>
      </c>
      <c r="F169" s="216" t="s">
        <v>256</v>
      </c>
      <c r="G169" s="217" t="s">
        <v>203</v>
      </c>
      <c r="H169" s="218">
        <v>1.1399999999999999</v>
      </c>
      <c r="I169" s="219"/>
      <c r="J169" s="220">
        <f>ROUND(I169*H169,2)</f>
        <v>0</v>
      </c>
      <c r="K169" s="221"/>
      <c r="L169" s="45"/>
      <c r="M169" s="222" t="s">
        <v>1</v>
      </c>
      <c r="N169" s="223" t="s">
        <v>41</v>
      </c>
      <c r="O169" s="92"/>
      <c r="P169" s="224">
        <f>O169*H169</f>
        <v>0</v>
      </c>
      <c r="Q169" s="224">
        <v>0.11162</v>
      </c>
      <c r="R169" s="224">
        <f>Q169*H169</f>
        <v>0.12724679999999999</v>
      </c>
      <c r="S169" s="224">
        <v>0</v>
      </c>
      <c r="T169" s="22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6" t="s">
        <v>204</v>
      </c>
      <c r="AT169" s="226" t="s">
        <v>200</v>
      </c>
      <c r="AU169" s="226" t="s">
        <v>86</v>
      </c>
      <c r="AY169" s="18" t="s">
        <v>198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8" t="s">
        <v>81</v>
      </c>
      <c r="BK169" s="227">
        <f>ROUND(I169*H169,2)</f>
        <v>0</v>
      </c>
      <c r="BL169" s="18" t="s">
        <v>204</v>
      </c>
      <c r="BM169" s="226" t="s">
        <v>257</v>
      </c>
    </row>
    <row r="170" s="13" customFormat="1">
      <c r="A170" s="13"/>
      <c r="B170" s="228"/>
      <c r="C170" s="229"/>
      <c r="D170" s="230" t="s">
        <v>206</v>
      </c>
      <c r="E170" s="231" t="s">
        <v>1</v>
      </c>
      <c r="F170" s="232" t="s">
        <v>104</v>
      </c>
      <c r="G170" s="229"/>
      <c r="H170" s="233">
        <v>1.1399999999999999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206</v>
      </c>
      <c r="AU170" s="239" t="s">
        <v>86</v>
      </c>
      <c r="AV170" s="13" t="s">
        <v>86</v>
      </c>
      <c r="AW170" s="13" t="s">
        <v>32</v>
      </c>
      <c r="AX170" s="13" t="s">
        <v>81</v>
      </c>
      <c r="AY170" s="239" t="s">
        <v>198</v>
      </c>
    </row>
    <row r="171" s="2" customFormat="1" ht="24.15" customHeight="1">
      <c r="A171" s="39"/>
      <c r="B171" s="40"/>
      <c r="C171" s="261" t="s">
        <v>258</v>
      </c>
      <c r="D171" s="261" t="s">
        <v>259</v>
      </c>
      <c r="E171" s="262" t="s">
        <v>260</v>
      </c>
      <c r="F171" s="263" t="s">
        <v>261</v>
      </c>
      <c r="G171" s="264" t="s">
        <v>203</v>
      </c>
      <c r="H171" s="265">
        <v>0.59999999999999998</v>
      </c>
      <c r="I171" s="266"/>
      <c r="J171" s="267">
        <f>ROUND(I171*H171,2)</f>
        <v>0</v>
      </c>
      <c r="K171" s="268"/>
      <c r="L171" s="269"/>
      <c r="M171" s="270" t="s">
        <v>1</v>
      </c>
      <c r="N171" s="271" t="s">
        <v>41</v>
      </c>
      <c r="O171" s="92"/>
      <c r="P171" s="224">
        <f>O171*H171</f>
        <v>0</v>
      </c>
      <c r="Q171" s="224">
        <v>0.191</v>
      </c>
      <c r="R171" s="224">
        <f>Q171*H171</f>
        <v>0.11459999999999999</v>
      </c>
      <c r="S171" s="224">
        <v>0</v>
      </c>
      <c r="T171" s="22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6" t="s">
        <v>235</v>
      </c>
      <c r="AT171" s="226" t="s">
        <v>259</v>
      </c>
      <c r="AU171" s="226" t="s">
        <v>86</v>
      </c>
      <c r="AY171" s="18" t="s">
        <v>198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8" t="s">
        <v>81</v>
      </c>
      <c r="BK171" s="227">
        <f>ROUND(I171*H171,2)</f>
        <v>0</v>
      </c>
      <c r="BL171" s="18" t="s">
        <v>204</v>
      </c>
      <c r="BM171" s="226" t="s">
        <v>262</v>
      </c>
    </row>
    <row r="172" s="15" customFormat="1">
      <c r="A172" s="15"/>
      <c r="B172" s="251"/>
      <c r="C172" s="252"/>
      <c r="D172" s="230" t="s">
        <v>206</v>
      </c>
      <c r="E172" s="253" t="s">
        <v>1</v>
      </c>
      <c r="F172" s="254" t="s">
        <v>263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0" t="s">
        <v>206</v>
      </c>
      <c r="AU172" s="260" t="s">
        <v>86</v>
      </c>
      <c r="AV172" s="15" t="s">
        <v>81</v>
      </c>
      <c r="AW172" s="15" t="s">
        <v>32</v>
      </c>
      <c r="AX172" s="15" t="s">
        <v>76</v>
      </c>
      <c r="AY172" s="260" t="s">
        <v>198</v>
      </c>
    </row>
    <row r="173" s="13" customFormat="1">
      <c r="A173" s="13"/>
      <c r="B173" s="228"/>
      <c r="C173" s="229"/>
      <c r="D173" s="230" t="s">
        <v>206</v>
      </c>
      <c r="E173" s="231" t="s">
        <v>1</v>
      </c>
      <c r="F173" s="232" t="s">
        <v>264</v>
      </c>
      <c r="G173" s="229"/>
      <c r="H173" s="233">
        <v>0.59999999999999998</v>
      </c>
      <c r="I173" s="234"/>
      <c r="J173" s="229"/>
      <c r="K173" s="229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206</v>
      </c>
      <c r="AU173" s="239" t="s">
        <v>86</v>
      </c>
      <c r="AV173" s="13" t="s">
        <v>86</v>
      </c>
      <c r="AW173" s="13" t="s">
        <v>32</v>
      </c>
      <c r="AX173" s="13" t="s">
        <v>81</v>
      </c>
      <c r="AY173" s="239" t="s">
        <v>198</v>
      </c>
    </row>
    <row r="174" s="2" customFormat="1" ht="24.15" customHeight="1">
      <c r="A174" s="39"/>
      <c r="B174" s="40"/>
      <c r="C174" s="214" t="s">
        <v>265</v>
      </c>
      <c r="D174" s="214" t="s">
        <v>200</v>
      </c>
      <c r="E174" s="215" t="s">
        <v>266</v>
      </c>
      <c r="F174" s="216" t="s">
        <v>267</v>
      </c>
      <c r="G174" s="217" t="s">
        <v>268</v>
      </c>
      <c r="H174" s="218">
        <v>1</v>
      </c>
      <c r="I174" s="219"/>
      <c r="J174" s="220">
        <f>ROUND(I174*H174,2)</f>
        <v>0</v>
      </c>
      <c r="K174" s="221"/>
      <c r="L174" s="45"/>
      <c r="M174" s="222" t="s">
        <v>1</v>
      </c>
      <c r="N174" s="223" t="s">
        <v>41</v>
      </c>
      <c r="O174" s="92"/>
      <c r="P174" s="224">
        <f>O174*H174</f>
        <v>0</v>
      </c>
      <c r="Q174" s="224">
        <v>0.11162</v>
      </c>
      <c r="R174" s="224">
        <f>Q174*H174</f>
        <v>0.11162</v>
      </c>
      <c r="S174" s="224">
        <v>0</v>
      </c>
      <c r="T174" s="22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6" t="s">
        <v>204</v>
      </c>
      <c r="AT174" s="226" t="s">
        <v>200</v>
      </c>
      <c r="AU174" s="226" t="s">
        <v>86</v>
      </c>
      <c r="AY174" s="18" t="s">
        <v>198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8" t="s">
        <v>81</v>
      </c>
      <c r="BK174" s="227">
        <f>ROUND(I174*H174,2)</f>
        <v>0</v>
      </c>
      <c r="BL174" s="18" t="s">
        <v>204</v>
      </c>
      <c r="BM174" s="226" t="s">
        <v>269</v>
      </c>
    </row>
    <row r="175" s="12" customFormat="1" ht="22.8" customHeight="1">
      <c r="A175" s="12"/>
      <c r="B175" s="198"/>
      <c r="C175" s="199"/>
      <c r="D175" s="200" t="s">
        <v>75</v>
      </c>
      <c r="E175" s="212" t="s">
        <v>224</v>
      </c>
      <c r="F175" s="212" t="s">
        <v>270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SUM(P176:P281)</f>
        <v>0</v>
      </c>
      <c r="Q175" s="206"/>
      <c r="R175" s="207">
        <f>SUM(R176:R281)</f>
        <v>2.9656013780000001</v>
      </c>
      <c r="S175" s="206"/>
      <c r="T175" s="208">
        <f>SUM(T176:T281)</f>
        <v>0.0013283400000000001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81</v>
      </c>
      <c r="AT175" s="210" t="s">
        <v>75</v>
      </c>
      <c r="AU175" s="210" t="s">
        <v>81</v>
      </c>
      <c r="AY175" s="209" t="s">
        <v>198</v>
      </c>
      <c r="BK175" s="211">
        <f>SUM(BK176:BK281)</f>
        <v>0</v>
      </c>
    </row>
    <row r="176" s="2" customFormat="1" ht="24.15" customHeight="1">
      <c r="A176" s="39"/>
      <c r="B176" s="40"/>
      <c r="C176" s="214" t="s">
        <v>271</v>
      </c>
      <c r="D176" s="214" t="s">
        <v>200</v>
      </c>
      <c r="E176" s="215" t="s">
        <v>272</v>
      </c>
      <c r="F176" s="216" t="s">
        <v>273</v>
      </c>
      <c r="G176" s="217" t="s">
        <v>203</v>
      </c>
      <c r="H176" s="218">
        <v>32.252000000000002</v>
      </c>
      <c r="I176" s="219"/>
      <c r="J176" s="220">
        <f>ROUND(I176*H176,2)</f>
        <v>0</v>
      </c>
      <c r="K176" s="221"/>
      <c r="L176" s="45"/>
      <c r="M176" s="222" t="s">
        <v>1</v>
      </c>
      <c r="N176" s="223" t="s">
        <v>41</v>
      </c>
      <c r="O176" s="92"/>
      <c r="P176" s="224">
        <f>O176*H176</f>
        <v>0</v>
      </c>
      <c r="Q176" s="224">
        <v>0.0073499999999999998</v>
      </c>
      <c r="R176" s="224">
        <f>Q176*H176</f>
        <v>0.23705220000000002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204</v>
      </c>
      <c r="AT176" s="226" t="s">
        <v>200</v>
      </c>
      <c r="AU176" s="226" t="s">
        <v>86</v>
      </c>
      <c r="AY176" s="18" t="s">
        <v>198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81</v>
      </c>
      <c r="BK176" s="227">
        <f>ROUND(I176*H176,2)</f>
        <v>0</v>
      </c>
      <c r="BL176" s="18" t="s">
        <v>204</v>
      </c>
      <c r="BM176" s="226" t="s">
        <v>274</v>
      </c>
    </row>
    <row r="177" s="15" customFormat="1">
      <c r="A177" s="15"/>
      <c r="B177" s="251"/>
      <c r="C177" s="252"/>
      <c r="D177" s="230" t="s">
        <v>206</v>
      </c>
      <c r="E177" s="253" t="s">
        <v>1</v>
      </c>
      <c r="F177" s="254" t="s">
        <v>275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0" t="s">
        <v>206</v>
      </c>
      <c r="AU177" s="260" t="s">
        <v>86</v>
      </c>
      <c r="AV177" s="15" t="s">
        <v>81</v>
      </c>
      <c r="AW177" s="15" t="s">
        <v>32</v>
      </c>
      <c r="AX177" s="15" t="s">
        <v>76</v>
      </c>
      <c r="AY177" s="260" t="s">
        <v>198</v>
      </c>
    </row>
    <row r="178" s="13" customFormat="1">
      <c r="A178" s="13"/>
      <c r="B178" s="228"/>
      <c r="C178" s="229"/>
      <c r="D178" s="230" t="s">
        <v>206</v>
      </c>
      <c r="E178" s="231" t="s">
        <v>1</v>
      </c>
      <c r="F178" s="232" t="s">
        <v>121</v>
      </c>
      <c r="G178" s="229"/>
      <c r="H178" s="233">
        <v>31.427</v>
      </c>
      <c r="I178" s="234"/>
      <c r="J178" s="229"/>
      <c r="K178" s="229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206</v>
      </c>
      <c r="AU178" s="239" t="s">
        <v>86</v>
      </c>
      <c r="AV178" s="13" t="s">
        <v>86</v>
      </c>
      <c r="AW178" s="13" t="s">
        <v>32</v>
      </c>
      <c r="AX178" s="13" t="s">
        <v>76</v>
      </c>
      <c r="AY178" s="239" t="s">
        <v>198</v>
      </c>
    </row>
    <row r="179" s="15" customFormat="1">
      <c r="A179" s="15"/>
      <c r="B179" s="251"/>
      <c r="C179" s="252"/>
      <c r="D179" s="230" t="s">
        <v>206</v>
      </c>
      <c r="E179" s="253" t="s">
        <v>1</v>
      </c>
      <c r="F179" s="254" t="s">
        <v>276</v>
      </c>
      <c r="G179" s="252"/>
      <c r="H179" s="253" t="s">
        <v>1</v>
      </c>
      <c r="I179" s="255"/>
      <c r="J179" s="252"/>
      <c r="K179" s="252"/>
      <c r="L179" s="256"/>
      <c r="M179" s="257"/>
      <c r="N179" s="258"/>
      <c r="O179" s="258"/>
      <c r="P179" s="258"/>
      <c r="Q179" s="258"/>
      <c r="R179" s="258"/>
      <c r="S179" s="258"/>
      <c r="T179" s="25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0" t="s">
        <v>206</v>
      </c>
      <c r="AU179" s="260" t="s">
        <v>86</v>
      </c>
      <c r="AV179" s="15" t="s">
        <v>81</v>
      </c>
      <c r="AW179" s="15" t="s">
        <v>32</v>
      </c>
      <c r="AX179" s="15" t="s">
        <v>76</v>
      </c>
      <c r="AY179" s="260" t="s">
        <v>198</v>
      </c>
    </row>
    <row r="180" s="13" customFormat="1">
      <c r="A180" s="13"/>
      <c r="B180" s="228"/>
      <c r="C180" s="229"/>
      <c r="D180" s="230" t="s">
        <v>206</v>
      </c>
      <c r="E180" s="231" t="s">
        <v>1</v>
      </c>
      <c r="F180" s="232" t="s">
        <v>124</v>
      </c>
      <c r="G180" s="229"/>
      <c r="H180" s="233">
        <v>0.82499999999999996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206</v>
      </c>
      <c r="AU180" s="239" t="s">
        <v>86</v>
      </c>
      <c r="AV180" s="13" t="s">
        <v>86</v>
      </c>
      <c r="AW180" s="13" t="s">
        <v>32</v>
      </c>
      <c r="AX180" s="13" t="s">
        <v>76</v>
      </c>
      <c r="AY180" s="239" t="s">
        <v>198</v>
      </c>
    </row>
    <row r="181" s="14" customFormat="1">
      <c r="A181" s="14"/>
      <c r="B181" s="240"/>
      <c r="C181" s="241"/>
      <c r="D181" s="230" t="s">
        <v>206</v>
      </c>
      <c r="E181" s="242" t="s">
        <v>1</v>
      </c>
      <c r="F181" s="243" t="s">
        <v>208</v>
      </c>
      <c r="G181" s="241"/>
      <c r="H181" s="244">
        <v>32.252000000000002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206</v>
      </c>
      <c r="AU181" s="250" t="s">
        <v>86</v>
      </c>
      <c r="AV181" s="14" t="s">
        <v>204</v>
      </c>
      <c r="AW181" s="14" t="s">
        <v>32</v>
      </c>
      <c r="AX181" s="14" t="s">
        <v>81</v>
      </c>
      <c r="AY181" s="250" t="s">
        <v>198</v>
      </c>
    </row>
    <row r="182" s="2" customFormat="1" ht="24.15" customHeight="1">
      <c r="A182" s="39"/>
      <c r="B182" s="40"/>
      <c r="C182" s="214" t="s">
        <v>277</v>
      </c>
      <c r="D182" s="214" t="s">
        <v>200</v>
      </c>
      <c r="E182" s="215" t="s">
        <v>278</v>
      </c>
      <c r="F182" s="216" t="s">
        <v>279</v>
      </c>
      <c r="G182" s="217" t="s">
        <v>203</v>
      </c>
      <c r="H182" s="218">
        <v>0.82499999999999996</v>
      </c>
      <c r="I182" s="219"/>
      <c r="J182" s="220">
        <f>ROUND(I182*H182,2)</f>
        <v>0</v>
      </c>
      <c r="K182" s="221"/>
      <c r="L182" s="45"/>
      <c r="M182" s="222" t="s">
        <v>1</v>
      </c>
      <c r="N182" s="223" t="s">
        <v>41</v>
      </c>
      <c r="O182" s="92"/>
      <c r="P182" s="224">
        <f>O182*H182</f>
        <v>0</v>
      </c>
      <c r="Q182" s="224">
        <v>0.032050000000000002</v>
      </c>
      <c r="R182" s="224">
        <f>Q182*H182</f>
        <v>0.026441249999999999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204</v>
      </c>
      <c r="AT182" s="226" t="s">
        <v>200</v>
      </c>
      <c r="AU182" s="226" t="s">
        <v>86</v>
      </c>
      <c r="AY182" s="18" t="s">
        <v>198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81</v>
      </c>
      <c r="BK182" s="227">
        <f>ROUND(I182*H182,2)</f>
        <v>0</v>
      </c>
      <c r="BL182" s="18" t="s">
        <v>204</v>
      </c>
      <c r="BM182" s="226" t="s">
        <v>280</v>
      </c>
    </row>
    <row r="183" s="15" customFormat="1">
      <c r="A183" s="15"/>
      <c r="B183" s="251"/>
      <c r="C183" s="252"/>
      <c r="D183" s="230" t="s">
        <v>206</v>
      </c>
      <c r="E183" s="253" t="s">
        <v>1</v>
      </c>
      <c r="F183" s="254" t="s">
        <v>281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0" t="s">
        <v>206</v>
      </c>
      <c r="AU183" s="260" t="s">
        <v>86</v>
      </c>
      <c r="AV183" s="15" t="s">
        <v>81</v>
      </c>
      <c r="AW183" s="15" t="s">
        <v>32</v>
      </c>
      <c r="AX183" s="15" t="s">
        <v>76</v>
      </c>
      <c r="AY183" s="260" t="s">
        <v>198</v>
      </c>
    </row>
    <row r="184" s="13" customFormat="1">
      <c r="A184" s="13"/>
      <c r="B184" s="228"/>
      <c r="C184" s="229"/>
      <c r="D184" s="230" t="s">
        <v>206</v>
      </c>
      <c r="E184" s="231" t="s">
        <v>1</v>
      </c>
      <c r="F184" s="232" t="s">
        <v>124</v>
      </c>
      <c r="G184" s="229"/>
      <c r="H184" s="233">
        <v>0.82499999999999996</v>
      </c>
      <c r="I184" s="234"/>
      <c r="J184" s="229"/>
      <c r="K184" s="229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206</v>
      </c>
      <c r="AU184" s="239" t="s">
        <v>86</v>
      </c>
      <c r="AV184" s="13" t="s">
        <v>86</v>
      </c>
      <c r="AW184" s="13" t="s">
        <v>32</v>
      </c>
      <c r="AX184" s="13" t="s">
        <v>81</v>
      </c>
      <c r="AY184" s="239" t="s">
        <v>198</v>
      </c>
    </row>
    <row r="185" s="2" customFormat="1" ht="24.15" customHeight="1">
      <c r="A185" s="39"/>
      <c r="B185" s="40"/>
      <c r="C185" s="214" t="s">
        <v>282</v>
      </c>
      <c r="D185" s="214" t="s">
        <v>200</v>
      </c>
      <c r="E185" s="215" t="s">
        <v>283</v>
      </c>
      <c r="F185" s="216" t="s">
        <v>284</v>
      </c>
      <c r="G185" s="217" t="s">
        <v>203</v>
      </c>
      <c r="H185" s="218">
        <v>31.427</v>
      </c>
      <c r="I185" s="219"/>
      <c r="J185" s="220">
        <f>ROUND(I185*H185,2)</f>
        <v>0</v>
      </c>
      <c r="K185" s="221"/>
      <c r="L185" s="45"/>
      <c r="M185" s="222" t="s">
        <v>1</v>
      </c>
      <c r="N185" s="223" t="s">
        <v>41</v>
      </c>
      <c r="O185" s="92"/>
      <c r="P185" s="224">
        <f>O185*H185</f>
        <v>0</v>
      </c>
      <c r="Q185" s="224">
        <v>0.034680000000000002</v>
      </c>
      <c r="R185" s="224">
        <f>Q185*H185</f>
        <v>1.08988836</v>
      </c>
      <c r="S185" s="224">
        <v>0</v>
      </c>
      <c r="T185" s="22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6" t="s">
        <v>204</v>
      </c>
      <c r="AT185" s="226" t="s">
        <v>200</v>
      </c>
      <c r="AU185" s="226" t="s">
        <v>86</v>
      </c>
      <c r="AY185" s="18" t="s">
        <v>198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8" t="s">
        <v>81</v>
      </c>
      <c r="BK185" s="227">
        <f>ROUND(I185*H185,2)</f>
        <v>0</v>
      </c>
      <c r="BL185" s="18" t="s">
        <v>204</v>
      </c>
      <c r="BM185" s="226" t="s">
        <v>285</v>
      </c>
    </row>
    <row r="186" s="13" customFormat="1">
      <c r="A186" s="13"/>
      <c r="B186" s="228"/>
      <c r="C186" s="229"/>
      <c r="D186" s="230" t="s">
        <v>206</v>
      </c>
      <c r="E186" s="231" t="s">
        <v>1</v>
      </c>
      <c r="F186" s="232" t="s">
        <v>121</v>
      </c>
      <c r="G186" s="229"/>
      <c r="H186" s="233">
        <v>31.427</v>
      </c>
      <c r="I186" s="234"/>
      <c r="J186" s="229"/>
      <c r="K186" s="229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206</v>
      </c>
      <c r="AU186" s="239" t="s">
        <v>86</v>
      </c>
      <c r="AV186" s="13" t="s">
        <v>86</v>
      </c>
      <c r="AW186" s="13" t="s">
        <v>32</v>
      </c>
      <c r="AX186" s="13" t="s">
        <v>81</v>
      </c>
      <c r="AY186" s="239" t="s">
        <v>198</v>
      </c>
    </row>
    <row r="187" s="2" customFormat="1" ht="16.5" customHeight="1">
      <c r="A187" s="39"/>
      <c r="B187" s="40"/>
      <c r="C187" s="214" t="s">
        <v>286</v>
      </c>
      <c r="D187" s="214" t="s">
        <v>200</v>
      </c>
      <c r="E187" s="215" t="s">
        <v>287</v>
      </c>
      <c r="F187" s="216" t="s">
        <v>288</v>
      </c>
      <c r="G187" s="217" t="s">
        <v>289</v>
      </c>
      <c r="H187" s="218">
        <v>104.755</v>
      </c>
      <c r="I187" s="219"/>
      <c r="J187" s="220">
        <f>ROUND(I187*H187,2)</f>
        <v>0</v>
      </c>
      <c r="K187" s="221"/>
      <c r="L187" s="45"/>
      <c r="M187" s="222" t="s">
        <v>1</v>
      </c>
      <c r="N187" s="223" t="s">
        <v>41</v>
      </c>
      <c r="O187" s="92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6" t="s">
        <v>204</v>
      </c>
      <c r="AT187" s="226" t="s">
        <v>200</v>
      </c>
      <c r="AU187" s="226" t="s">
        <v>86</v>
      </c>
      <c r="AY187" s="18" t="s">
        <v>198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8" t="s">
        <v>81</v>
      </c>
      <c r="BK187" s="227">
        <f>ROUND(I187*H187,2)</f>
        <v>0</v>
      </c>
      <c r="BL187" s="18" t="s">
        <v>204</v>
      </c>
      <c r="BM187" s="226" t="s">
        <v>290</v>
      </c>
    </row>
    <row r="188" s="15" customFormat="1">
      <c r="A188" s="15"/>
      <c r="B188" s="251"/>
      <c r="C188" s="252"/>
      <c r="D188" s="230" t="s">
        <v>206</v>
      </c>
      <c r="E188" s="253" t="s">
        <v>1</v>
      </c>
      <c r="F188" s="254" t="s">
        <v>291</v>
      </c>
      <c r="G188" s="252"/>
      <c r="H188" s="253" t="s">
        <v>1</v>
      </c>
      <c r="I188" s="255"/>
      <c r="J188" s="252"/>
      <c r="K188" s="252"/>
      <c r="L188" s="256"/>
      <c r="M188" s="257"/>
      <c r="N188" s="258"/>
      <c r="O188" s="258"/>
      <c r="P188" s="258"/>
      <c r="Q188" s="258"/>
      <c r="R188" s="258"/>
      <c r="S188" s="258"/>
      <c r="T188" s="25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0" t="s">
        <v>206</v>
      </c>
      <c r="AU188" s="260" t="s">
        <v>86</v>
      </c>
      <c r="AV188" s="15" t="s">
        <v>81</v>
      </c>
      <c r="AW188" s="15" t="s">
        <v>32</v>
      </c>
      <c r="AX188" s="15" t="s">
        <v>76</v>
      </c>
      <c r="AY188" s="260" t="s">
        <v>198</v>
      </c>
    </row>
    <row r="189" s="13" customFormat="1">
      <c r="A189" s="13"/>
      <c r="B189" s="228"/>
      <c r="C189" s="229"/>
      <c r="D189" s="230" t="s">
        <v>206</v>
      </c>
      <c r="E189" s="231" t="s">
        <v>1</v>
      </c>
      <c r="F189" s="232" t="s">
        <v>292</v>
      </c>
      <c r="G189" s="229"/>
      <c r="H189" s="233">
        <v>9.0800000000000001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206</v>
      </c>
      <c r="AU189" s="239" t="s">
        <v>86</v>
      </c>
      <c r="AV189" s="13" t="s">
        <v>86</v>
      </c>
      <c r="AW189" s="13" t="s">
        <v>32</v>
      </c>
      <c r="AX189" s="13" t="s">
        <v>76</v>
      </c>
      <c r="AY189" s="239" t="s">
        <v>198</v>
      </c>
    </row>
    <row r="190" s="13" customFormat="1">
      <c r="A190" s="13"/>
      <c r="B190" s="228"/>
      <c r="C190" s="229"/>
      <c r="D190" s="230" t="s">
        <v>206</v>
      </c>
      <c r="E190" s="231" t="s">
        <v>1</v>
      </c>
      <c r="F190" s="232" t="s">
        <v>293</v>
      </c>
      <c r="G190" s="229"/>
      <c r="H190" s="233">
        <v>6.0099999999999998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206</v>
      </c>
      <c r="AU190" s="239" t="s">
        <v>86</v>
      </c>
      <c r="AV190" s="13" t="s">
        <v>86</v>
      </c>
      <c r="AW190" s="13" t="s">
        <v>32</v>
      </c>
      <c r="AX190" s="13" t="s">
        <v>76</v>
      </c>
      <c r="AY190" s="239" t="s">
        <v>198</v>
      </c>
    </row>
    <row r="191" s="13" customFormat="1">
      <c r="A191" s="13"/>
      <c r="B191" s="228"/>
      <c r="C191" s="229"/>
      <c r="D191" s="230" t="s">
        <v>206</v>
      </c>
      <c r="E191" s="231" t="s">
        <v>1</v>
      </c>
      <c r="F191" s="232" t="s">
        <v>294</v>
      </c>
      <c r="G191" s="229"/>
      <c r="H191" s="233">
        <v>7.9100000000000001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206</v>
      </c>
      <c r="AU191" s="239" t="s">
        <v>86</v>
      </c>
      <c r="AV191" s="13" t="s">
        <v>86</v>
      </c>
      <c r="AW191" s="13" t="s">
        <v>32</v>
      </c>
      <c r="AX191" s="13" t="s">
        <v>76</v>
      </c>
      <c r="AY191" s="239" t="s">
        <v>198</v>
      </c>
    </row>
    <row r="192" s="13" customFormat="1">
      <c r="A192" s="13"/>
      <c r="B192" s="228"/>
      <c r="C192" s="229"/>
      <c r="D192" s="230" t="s">
        <v>206</v>
      </c>
      <c r="E192" s="231" t="s">
        <v>1</v>
      </c>
      <c r="F192" s="232" t="s">
        <v>295</v>
      </c>
      <c r="G192" s="229"/>
      <c r="H192" s="233">
        <v>8.1099999999999994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206</v>
      </c>
      <c r="AU192" s="239" t="s">
        <v>86</v>
      </c>
      <c r="AV192" s="13" t="s">
        <v>86</v>
      </c>
      <c r="AW192" s="13" t="s">
        <v>32</v>
      </c>
      <c r="AX192" s="13" t="s">
        <v>76</v>
      </c>
      <c r="AY192" s="239" t="s">
        <v>198</v>
      </c>
    </row>
    <row r="193" s="13" customFormat="1">
      <c r="A193" s="13"/>
      <c r="B193" s="228"/>
      <c r="C193" s="229"/>
      <c r="D193" s="230" t="s">
        <v>206</v>
      </c>
      <c r="E193" s="231" t="s">
        <v>1</v>
      </c>
      <c r="F193" s="232" t="s">
        <v>296</v>
      </c>
      <c r="G193" s="229"/>
      <c r="H193" s="233">
        <v>20.800000000000001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206</v>
      </c>
      <c r="AU193" s="239" t="s">
        <v>86</v>
      </c>
      <c r="AV193" s="13" t="s">
        <v>86</v>
      </c>
      <c r="AW193" s="13" t="s">
        <v>32</v>
      </c>
      <c r="AX193" s="13" t="s">
        <v>76</v>
      </c>
      <c r="AY193" s="239" t="s">
        <v>198</v>
      </c>
    </row>
    <row r="194" s="13" customFormat="1">
      <c r="A194" s="13"/>
      <c r="B194" s="228"/>
      <c r="C194" s="229"/>
      <c r="D194" s="230" t="s">
        <v>206</v>
      </c>
      <c r="E194" s="231" t="s">
        <v>1</v>
      </c>
      <c r="F194" s="232" t="s">
        <v>297</v>
      </c>
      <c r="G194" s="229"/>
      <c r="H194" s="233">
        <v>21.920000000000002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206</v>
      </c>
      <c r="AU194" s="239" t="s">
        <v>86</v>
      </c>
      <c r="AV194" s="13" t="s">
        <v>86</v>
      </c>
      <c r="AW194" s="13" t="s">
        <v>32</v>
      </c>
      <c r="AX194" s="13" t="s">
        <v>76</v>
      </c>
      <c r="AY194" s="239" t="s">
        <v>198</v>
      </c>
    </row>
    <row r="195" s="13" customFormat="1">
      <c r="A195" s="13"/>
      <c r="B195" s="228"/>
      <c r="C195" s="229"/>
      <c r="D195" s="230" t="s">
        <v>206</v>
      </c>
      <c r="E195" s="231" t="s">
        <v>1</v>
      </c>
      <c r="F195" s="232" t="s">
        <v>298</v>
      </c>
      <c r="G195" s="229"/>
      <c r="H195" s="233">
        <v>24</v>
      </c>
      <c r="I195" s="234"/>
      <c r="J195" s="229"/>
      <c r="K195" s="229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206</v>
      </c>
      <c r="AU195" s="239" t="s">
        <v>86</v>
      </c>
      <c r="AV195" s="13" t="s">
        <v>86</v>
      </c>
      <c r="AW195" s="13" t="s">
        <v>32</v>
      </c>
      <c r="AX195" s="13" t="s">
        <v>76</v>
      </c>
      <c r="AY195" s="239" t="s">
        <v>198</v>
      </c>
    </row>
    <row r="196" s="13" customFormat="1">
      <c r="A196" s="13"/>
      <c r="B196" s="228"/>
      <c r="C196" s="229"/>
      <c r="D196" s="230" t="s">
        <v>206</v>
      </c>
      <c r="E196" s="231" t="s">
        <v>1</v>
      </c>
      <c r="F196" s="232" t="s">
        <v>299</v>
      </c>
      <c r="G196" s="229"/>
      <c r="H196" s="233">
        <v>6.9249999999999998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206</v>
      </c>
      <c r="AU196" s="239" t="s">
        <v>86</v>
      </c>
      <c r="AV196" s="13" t="s">
        <v>86</v>
      </c>
      <c r="AW196" s="13" t="s">
        <v>32</v>
      </c>
      <c r="AX196" s="13" t="s">
        <v>76</v>
      </c>
      <c r="AY196" s="239" t="s">
        <v>198</v>
      </c>
    </row>
    <row r="197" s="14" customFormat="1">
      <c r="A197" s="14"/>
      <c r="B197" s="240"/>
      <c r="C197" s="241"/>
      <c r="D197" s="230" t="s">
        <v>206</v>
      </c>
      <c r="E197" s="242" t="s">
        <v>1</v>
      </c>
      <c r="F197" s="243" t="s">
        <v>208</v>
      </c>
      <c r="G197" s="241"/>
      <c r="H197" s="244">
        <v>104.755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206</v>
      </c>
      <c r="AU197" s="250" t="s">
        <v>86</v>
      </c>
      <c r="AV197" s="14" t="s">
        <v>204</v>
      </c>
      <c r="AW197" s="14" t="s">
        <v>32</v>
      </c>
      <c r="AX197" s="14" t="s">
        <v>81</v>
      </c>
      <c r="AY197" s="250" t="s">
        <v>198</v>
      </c>
    </row>
    <row r="198" s="2" customFormat="1" ht="24.15" customHeight="1">
      <c r="A198" s="39"/>
      <c r="B198" s="40"/>
      <c r="C198" s="214" t="s">
        <v>300</v>
      </c>
      <c r="D198" s="214" t="s">
        <v>200</v>
      </c>
      <c r="E198" s="215" t="s">
        <v>301</v>
      </c>
      <c r="F198" s="216" t="s">
        <v>302</v>
      </c>
      <c r="G198" s="217" t="s">
        <v>289</v>
      </c>
      <c r="H198" s="218">
        <v>104.755</v>
      </c>
      <c r="I198" s="219"/>
      <c r="J198" s="220">
        <f>ROUND(I198*H198,2)</f>
        <v>0</v>
      </c>
      <c r="K198" s="221"/>
      <c r="L198" s="45"/>
      <c r="M198" s="222" t="s">
        <v>1</v>
      </c>
      <c r="N198" s="223" t="s">
        <v>41</v>
      </c>
      <c r="O198" s="92"/>
      <c r="P198" s="224">
        <f>O198*H198</f>
        <v>0</v>
      </c>
      <c r="Q198" s="224">
        <v>0.0015</v>
      </c>
      <c r="R198" s="224">
        <f>Q198*H198</f>
        <v>0.15713250000000001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204</v>
      </c>
      <c r="AT198" s="226" t="s">
        <v>200</v>
      </c>
      <c r="AU198" s="226" t="s">
        <v>86</v>
      </c>
      <c r="AY198" s="18" t="s">
        <v>198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81</v>
      </c>
      <c r="BK198" s="227">
        <f>ROUND(I198*H198,2)</f>
        <v>0</v>
      </c>
      <c r="BL198" s="18" t="s">
        <v>204</v>
      </c>
      <c r="BM198" s="226" t="s">
        <v>303</v>
      </c>
    </row>
    <row r="199" s="15" customFormat="1">
      <c r="A199" s="15"/>
      <c r="B199" s="251"/>
      <c r="C199" s="252"/>
      <c r="D199" s="230" t="s">
        <v>206</v>
      </c>
      <c r="E199" s="253" t="s">
        <v>1</v>
      </c>
      <c r="F199" s="254" t="s">
        <v>304</v>
      </c>
      <c r="G199" s="252"/>
      <c r="H199" s="253" t="s">
        <v>1</v>
      </c>
      <c r="I199" s="255"/>
      <c r="J199" s="252"/>
      <c r="K199" s="252"/>
      <c r="L199" s="256"/>
      <c r="M199" s="257"/>
      <c r="N199" s="258"/>
      <c r="O199" s="258"/>
      <c r="P199" s="258"/>
      <c r="Q199" s="258"/>
      <c r="R199" s="258"/>
      <c r="S199" s="258"/>
      <c r="T199" s="25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0" t="s">
        <v>206</v>
      </c>
      <c r="AU199" s="260" t="s">
        <v>86</v>
      </c>
      <c r="AV199" s="15" t="s">
        <v>81</v>
      </c>
      <c r="AW199" s="15" t="s">
        <v>32</v>
      </c>
      <c r="AX199" s="15" t="s">
        <v>76</v>
      </c>
      <c r="AY199" s="260" t="s">
        <v>198</v>
      </c>
    </row>
    <row r="200" s="13" customFormat="1">
      <c r="A200" s="13"/>
      <c r="B200" s="228"/>
      <c r="C200" s="229"/>
      <c r="D200" s="230" t="s">
        <v>206</v>
      </c>
      <c r="E200" s="231" t="s">
        <v>1</v>
      </c>
      <c r="F200" s="232" t="s">
        <v>112</v>
      </c>
      <c r="G200" s="229"/>
      <c r="H200" s="233">
        <v>104.755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206</v>
      </c>
      <c r="AU200" s="239" t="s">
        <v>86</v>
      </c>
      <c r="AV200" s="13" t="s">
        <v>86</v>
      </c>
      <c r="AW200" s="13" t="s">
        <v>32</v>
      </c>
      <c r="AX200" s="13" t="s">
        <v>81</v>
      </c>
      <c r="AY200" s="239" t="s">
        <v>198</v>
      </c>
    </row>
    <row r="201" s="2" customFormat="1" ht="37.8" customHeight="1">
      <c r="A201" s="39"/>
      <c r="B201" s="40"/>
      <c r="C201" s="214" t="s">
        <v>305</v>
      </c>
      <c r="D201" s="214" t="s">
        <v>200</v>
      </c>
      <c r="E201" s="215" t="s">
        <v>306</v>
      </c>
      <c r="F201" s="216" t="s">
        <v>307</v>
      </c>
      <c r="G201" s="217" t="s">
        <v>203</v>
      </c>
      <c r="H201" s="218">
        <v>5.4950000000000001</v>
      </c>
      <c r="I201" s="219"/>
      <c r="J201" s="220">
        <f>ROUND(I201*H201,2)</f>
        <v>0</v>
      </c>
      <c r="K201" s="221"/>
      <c r="L201" s="45"/>
      <c r="M201" s="222" t="s">
        <v>1</v>
      </c>
      <c r="N201" s="223" t="s">
        <v>41</v>
      </c>
      <c r="O201" s="92"/>
      <c r="P201" s="224">
        <f>O201*H201</f>
        <v>0</v>
      </c>
      <c r="Q201" s="224">
        <v>0.00010060000000000001</v>
      </c>
      <c r="R201" s="224">
        <f>Q201*H201</f>
        <v>0.00055279700000000005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204</v>
      </c>
      <c r="AT201" s="226" t="s">
        <v>200</v>
      </c>
      <c r="AU201" s="226" t="s">
        <v>86</v>
      </c>
      <c r="AY201" s="18" t="s">
        <v>198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81</v>
      </c>
      <c r="BK201" s="227">
        <f>ROUND(I201*H201,2)</f>
        <v>0</v>
      </c>
      <c r="BL201" s="18" t="s">
        <v>204</v>
      </c>
      <c r="BM201" s="226" t="s">
        <v>308</v>
      </c>
    </row>
    <row r="202" s="13" customFormat="1">
      <c r="A202" s="13"/>
      <c r="B202" s="228"/>
      <c r="C202" s="229"/>
      <c r="D202" s="230" t="s">
        <v>206</v>
      </c>
      <c r="E202" s="231" t="s">
        <v>1</v>
      </c>
      <c r="F202" s="232" t="s">
        <v>309</v>
      </c>
      <c r="G202" s="229"/>
      <c r="H202" s="233">
        <v>5.4950000000000001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206</v>
      </c>
      <c r="AU202" s="239" t="s">
        <v>86</v>
      </c>
      <c r="AV202" s="13" t="s">
        <v>86</v>
      </c>
      <c r="AW202" s="13" t="s">
        <v>32</v>
      </c>
      <c r="AX202" s="13" t="s">
        <v>81</v>
      </c>
      <c r="AY202" s="239" t="s">
        <v>198</v>
      </c>
    </row>
    <row r="203" s="2" customFormat="1" ht="16.5" customHeight="1">
      <c r="A203" s="39"/>
      <c r="B203" s="40"/>
      <c r="C203" s="214" t="s">
        <v>7</v>
      </c>
      <c r="D203" s="214" t="s">
        <v>200</v>
      </c>
      <c r="E203" s="215" t="s">
        <v>310</v>
      </c>
      <c r="F203" s="216" t="s">
        <v>311</v>
      </c>
      <c r="G203" s="217" t="s">
        <v>203</v>
      </c>
      <c r="H203" s="218">
        <v>15.831</v>
      </c>
      <c r="I203" s="219"/>
      <c r="J203" s="220">
        <f>ROUND(I203*H203,2)</f>
        <v>0</v>
      </c>
      <c r="K203" s="221"/>
      <c r="L203" s="45"/>
      <c r="M203" s="222" t="s">
        <v>1</v>
      </c>
      <c r="N203" s="223" t="s">
        <v>41</v>
      </c>
      <c r="O203" s="92"/>
      <c r="P203" s="224">
        <f>O203*H203</f>
        <v>0</v>
      </c>
      <c r="Q203" s="224">
        <v>0.000263</v>
      </c>
      <c r="R203" s="224">
        <f>Q203*H203</f>
        <v>0.0041635529999999995</v>
      </c>
      <c r="S203" s="224">
        <v>0</v>
      </c>
      <c r="T203" s="22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6" t="s">
        <v>204</v>
      </c>
      <c r="AT203" s="226" t="s">
        <v>200</v>
      </c>
      <c r="AU203" s="226" t="s">
        <v>86</v>
      </c>
      <c r="AY203" s="18" t="s">
        <v>198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8" t="s">
        <v>81</v>
      </c>
      <c r="BK203" s="227">
        <f>ROUND(I203*H203,2)</f>
        <v>0</v>
      </c>
      <c r="BL203" s="18" t="s">
        <v>204</v>
      </c>
      <c r="BM203" s="226" t="s">
        <v>312</v>
      </c>
    </row>
    <row r="204" s="13" customFormat="1">
      <c r="A204" s="13"/>
      <c r="B204" s="228"/>
      <c r="C204" s="229"/>
      <c r="D204" s="230" t="s">
        <v>206</v>
      </c>
      <c r="E204" s="231" t="s">
        <v>1</v>
      </c>
      <c r="F204" s="232" t="s">
        <v>313</v>
      </c>
      <c r="G204" s="229"/>
      <c r="H204" s="233">
        <v>15.831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206</v>
      </c>
      <c r="AU204" s="239" t="s">
        <v>86</v>
      </c>
      <c r="AV204" s="13" t="s">
        <v>86</v>
      </c>
      <c r="AW204" s="13" t="s">
        <v>32</v>
      </c>
      <c r="AX204" s="13" t="s">
        <v>81</v>
      </c>
      <c r="AY204" s="239" t="s">
        <v>198</v>
      </c>
    </row>
    <row r="205" s="2" customFormat="1" ht="24.15" customHeight="1">
      <c r="A205" s="39"/>
      <c r="B205" s="40"/>
      <c r="C205" s="214" t="s">
        <v>314</v>
      </c>
      <c r="D205" s="214" t="s">
        <v>200</v>
      </c>
      <c r="E205" s="215" t="s">
        <v>315</v>
      </c>
      <c r="F205" s="216" t="s">
        <v>316</v>
      </c>
      <c r="G205" s="217" t="s">
        <v>289</v>
      </c>
      <c r="H205" s="218">
        <v>104.755</v>
      </c>
      <c r="I205" s="219"/>
      <c r="J205" s="220">
        <f>ROUND(I205*H205,2)</f>
        <v>0</v>
      </c>
      <c r="K205" s="221"/>
      <c r="L205" s="45"/>
      <c r="M205" s="222" t="s">
        <v>1</v>
      </c>
      <c r="N205" s="223" t="s">
        <v>41</v>
      </c>
      <c r="O205" s="92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6" t="s">
        <v>204</v>
      </c>
      <c r="AT205" s="226" t="s">
        <v>200</v>
      </c>
      <c r="AU205" s="226" t="s">
        <v>86</v>
      </c>
      <c r="AY205" s="18" t="s">
        <v>198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8" t="s">
        <v>81</v>
      </c>
      <c r="BK205" s="227">
        <f>ROUND(I205*H205,2)</f>
        <v>0</v>
      </c>
      <c r="BL205" s="18" t="s">
        <v>204</v>
      </c>
      <c r="BM205" s="226" t="s">
        <v>317</v>
      </c>
    </row>
    <row r="206" s="13" customFormat="1">
      <c r="A206" s="13"/>
      <c r="B206" s="228"/>
      <c r="C206" s="229"/>
      <c r="D206" s="230" t="s">
        <v>206</v>
      </c>
      <c r="E206" s="231" t="s">
        <v>1</v>
      </c>
      <c r="F206" s="232" t="s">
        <v>292</v>
      </c>
      <c r="G206" s="229"/>
      <c r="H206" s="233">
        <v>9.0800000000000001</v>
      </c>
      <c r="I206" s="234"/>
      <c r="J206" s="229"/>
      <c r="K206" s="229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206</v>
      </c>
      <c r="AU206" s="239" t="s">
        <v>86</v>
      </c>
      <c r="AV206" s="13" t="s">
        <v>86</v>
      </c>
      <c r="AW206" s="13" t="s">
        <v>32</v>
      </c>
      <c r="AX206" s="13" t="s">
        <v>76</v>
      </c>
      <c r="AY206" s="239" t="s">
        <v>198</v>
      </c>
    </row>
    <row r="207" s="13" customFormat="1">
      <c r="A207" s="13"/>
      <c r="B207" s="228"/>
      <c r="C207" s="229"/>
      <c r="D207" s="230" t="s">
        <v>206</v>
      </c>
      <c r="E207" s="231" t="s">
        <v>1</v>
      </c>
      <c r="F207" s="232" t="s">
        <v>293</v>
      </c>
      <c r="G207" s="229"/>
      <c r="H207" s="233">
        <v>6.0099999999999998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206</v>
      </c>
      <c r="AU207" s="239" t="s">
        <v>86</v>
      </c>
      <c r="AV207" s="13" t="s">
        <v>86</v>
      </c>
      <c r="AW207" s="13" t="s">
        <v>32</v>
      </c>
      <c r="AX207" s="13" t="s">
        <v>76</v>
      </c>
      <c r="AY207" s="239" t="s">
        <v>198</v>
      </c>
    </row>
    <row r="208" s="13" customFormat="1">
      <c r="A208" s="13"/>
      <c r="B208" s="228"/>
      <c r="C208" s="229"/>
      <c r="D208" s="230" t="s">
        <v>206</v>
      </c>
      <c r="E208" s="231" t="s">
        <v>1</v>
      </c>
      <c r="F208" s="232" t="s">
        <v>294</v>
      </c>
      <c r="G208" s="229"/>
      <c r="H208" s="233">
        <v>7.9100000000000001</v>
      </c>
      <c r="I208" s="234"/>
      <c r="J208" s="229"/>
      <c r="K208" s="229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206</v>
      </c>
      <c r="AU208" s="239" t="s">
        <v>86</v>
      </c>
      <c r="AV208" s="13" t="s">
        <v>86</v>
      </c>
      <c r="AW208" s="13" t="s">
        <v>32</v>
      </c>
      <c r="AX208" s="13" t="s">
        <v>76</v>
      </c>
      <c r="AY208" s="239" t="s">
        <v>198</v>
      </c>
    </row>
    <row r="209" s="13" customFormat="1">
      <c r="A209" s="13"/>
      <c r="B209" s="228"/>
      <c r="C209" s="229"/>
      <c r="D209" s="230" t="s">
        <v>206</v>
      </c>
      <c r="E209" s="231" t="s">
        <v>1</v>
      </c>
      <c r="F209" s="232" t="s">
        <v>295</v>
      </c>
      <c r="G209" s="229"/>
      <c r="H209" s="233">
        <v>8.1099999999999994</v>
      </c>
      <c r="I209" s="234"/>
      <c r="J209" s="229"/>
      <c r="K209" s="229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206</v>
      </c>
      <c r="AU209" s="239" t="s">
        <v>86</v>
      </c>
      <c r="AV209" s="13" t="s">
        <v>86</v>
      </c>
      <c r="AW209" s="13" t="s">
        <v>32</v>
      </c>
      <c r="AX209" s="13" t="s">
        <v>76</v>
      </c>
      <c r="AY209" s="239" t="s">
        <v>198</v>
      </c>
    </row>
    <row r="210" s="13" customFormat="1">
      <c r="A210" s="13"/>
      <c r="B210" s="228"/>
      <c r="C210" s="229"/>
      <c r="D210" s="230" t="s">
        <v>206</v>
      </c>
      <c r="E210" s="231" t="s">
        <v>1</v>
      </c>
      <c r="F210" s="232" t="s">
        <v>296</v>
      </c>
      <c r="G210" s="229"/>
      <c r="H210" s="233">
        <v>20.800000000000001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206</v>
      </c>
      <c r="AU210" s="239" t="s">
        <v>86</v>
      </c>
      <c r="AV210" s="13" t="s">
        <v>86</v>
      </c>
      <c r="AW210" s="13" t="s">
        <v>32</v>
      </c>
      <c r="AX210" s="13" t="s">
        <v>76</v>
      </c>
      <c r="AY210" s="239" t="s">
        <v>198</v>
      </c>
    </row>
    <row r="211" s="13" customFormat="1">
      <c r="A211" s="13"/>
      <c r="B211" s="228"/>
      <c r="C211" s="229"/>
      <c r="D211" s="230" t="s">
        <v>206</v>
      </c>
      <c r="E211" s="231" t="s">
        <v>1</v>
      </c>
      <c r="F211" s="232" t="s">
        <v>297</v>
      </c>
      <c r="G211" s="229"/>
      <c r="H211" s="233">
        <v>21.920000000000002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206</v>
      </c>
      <c r="AU211" s="239" t="s">
        <v>86</v>
      </c>
      <c r="AV211" s="13" t="s">
        <v>86</v>
      </c>
      <c r="AW211" s="13" t="s">
        <v>32</v>
      </c>
      <c r="AX211" s="13" t="s">
        <v>76</v>
      </c>
      <c r="AY211" s="239" t="s">
        <v>198</v>
      </c>
    </row>
    <row r="212" s="13" customFormat="1">
      <c r="A212" s="13"/>
      <c r="B212" s="228"/>
      <c r="C212" s="229"/>
      <c r="D212" s="230" t="s">
        <v>206</v>
      </c>
      <c r="E212" s="231" t="s">
        <v>1</v>
      </c>
      <c r="F212" s="232" t="s">
        <v>298</v>
      </c>
      <c r="G212" s="229"/>
      <c r="H212" s="233">
        <v>24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206</v>
      </c>
      <c r="AU212" s="239" t="s">
        <v>86</v>
      </c>
      <c r="AV212" s="13" t="s">
        <v>86</v>
      </c>
      <c r="AW212" s="13" t="s">
        <v>32</v>
      </c>
      <c r="AX212" s="13" t="s">
        <v>76</v>
      </c>
      <c r="AY212" s="239" t="s">
        <v>198</v>
      </c>
    </row>
    <row r="213" s="13" customFormat="1">
      <c r="A213" s="13"/>
      <c r="B213" s="228"/>
      <c r="C213" s="229"/>
      <c r="D213" s="230" t="s">
        <v>206</v>
      </c>
      <c r="E213" s="231" t="s">
        <v>1</v>
      </c>
      <c r="F213" s="232" t="s">
        <v>299</v>
      </c>
      <c r="G213" s="229"/>
      <c r="H213" s="233">
        <v>6.9249999999999998</v>
      </c>
      <c r="I213" s="234"/>
      <c r="J213" s="229"/>
      <c r="K213" s="229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206</v>
      </c>
      <c r="AU213" s="239" t="s">
        <v>86</v>
      </c>
      <c r="AV213" s="13" t="s">
        <v>86</v>
      </c>
      <c r="AW213" s="13" t="s">
        <v>32</v>
      </c>
      <c r="AX213" s="13" t="s">
        <v>76</v>
      </c>
      <c r="AY213" s="239" t="s">
        <v>198</v>
      </c>
    </row>
    <row r="214" s="14" customFormat="1">
      <c r="A214" s="14"/>
      <c r="B214" s="240"/>
      <c r="C214" s="241"/>
      <c r="D214" s="230" t="s">
        <v>206</v>
      </c>
      <c r="E214" s="242" t="s">
        <v>112</v>
      </c>
      <c r="F214" s="243" t="s">
        <v>208</v>
      </c>
      <c r="G214" s="241"/>
      <c r="H214" s="244">
        <v>104.755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206</v>
      </c>
      <c r="AU214" s="250" t="s">
        <v>86</v>
      </c>
      <c r="AV214" s="14" t="s">
        <v>204</v>
      </c>
      <c r="AW214" s="14" t="s">
        <v>32</v>
      </c>
      <c r="AX214" s="14" t="s">
        <v>81</v>
      </c>
      <c r="AY214" s="250" t="s">
        <v>198</v>
      </c>
    </row>
    <row r="215" s="2" customFormat="1" ht="21.75" customHeight="1">
      <c r="A215" s="39"/>
      <c r="B215" s="40"/>
      <c r="C215" s="261" t="s">
        <v>318</v>
      </c>
      <c r="D215" s="261" t="s">
        <v>259</v>
      </c>
      <c r="E215" s="262" t="s">
        <v>319</v>
      </c>
      <c r="F215" s="263" t="s">
        <v>320</v>
      </c>
      <c r="G215" s="264" t="s">
        <v>289</v>
      </c>
      <c r="H215" s="265">
        <v>115.231</v>
      </c>
      <c r="I215" s="266"/>
      <c r="J215" s="267">
        <f>ROUND(I215*H215,2)</f>
        <v>0</v>
      </c>
      <c r="K215" s="268"/>
      <c r="L215" s="269"/>
      <c r="M215" s="270" t="s">
        <v>1</v>
      </c>
      <c r="N215" s="271" t="s">
        <v>41</v>
      </c>
      <c r="O215" s="92"/>
      <c r="P215" s="224">
        <f>O215*H215</f>
        <v>0</v>
      </c>
      <c r="Q215" s="224">
        <v>0.00012</v>
      </c>
      <c r="R215" s="224">
        <f>Q215*H215</f>
        <v>0.01382772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235</v>
      </c>
      <c r="AT215" s="226" t="s">
        <v>259</v>
      </c>
      <c r="AU215" s="226" t="s">
        <v>86</v>
      </c>
      <c r="AY215" s="18" t="s">
        <v>198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81</v>
      </c>
      <c r="BK215" s="227">
        <f>ROUND(I215*H215,2)</f>
        <v>0</v>
      </c>
      <c r="BL215" s="18" t="s">
        <v>204</v>
      </c>
      <c r="BM215" s="226" t="s">
        <v>321</v>
      </c>
    </row>
    <row r="216" s="13" customFormat="1">
      <c r="A216" s="13"/>
      <c r="B216" s="228"/>
      <c r="C216" s="229"/>
      <c r="D216" s="230" t="s">
        <v>206</v>
      </c>
      <c r="E216" s="229"/>
      <c r="F216" s="232" t="s">
        <v>322</v>
      </c>
      <c r="G216" s="229"/>
      <c r="H216" s="233">
        <v>115.231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206</v>
      </c>
      <c r="AU216" s="239" t="s">
        <v>86</v>
      </c>
      <c r="AV216" s="13" t="s">
        <v>86</v>
      </c>
      <c r="AW216" s="13" t="s">
        <v>4</v>
      </c>
      <c r="AX216" s="13" t="s">
        <v>81</v>
      </c>
      <c r="AY216" s="239" t="s">
        <v>198</v>
      </c>
    </row>
    <row r="217" s="2" customFormat="1" ht="24.15" customHeight="1">
      <c r="A217" s="39"/>
      <c r="B217" s="40"/>
      <c r="C217" s="214" t="s">
        <v>323</v>
      </c>
      <c r="D217" s="214" t="s">
        <v>200</v>
      </c>
      <c r="E217" s="215" t="s">
        <v>324</v>
      </c>
      <c r="F217" s="216" t="s">
        <v>325</v>
      </c>
      <c r="G217" s="217" t="s">
        <v>289</v>
      </c>
      <c r="H217" s="218">
        <v>209.50999999999999</v>
      </c>
      <c r="I217" s="219"/>
      <c r="J217" s="220">
        <f>ROUND(I217*H217,2)</f>
        <v>0</v>
      </c>
      <c r="K217" s="221"/>
      <c r="L217" s="45"/>
      <c r="M217" s="222" t="s">
        <v>1</v>
      </c>
      <c r="N217" s="223" t="s">
        <v>41</v>
      </c>
      <c r="O217" s="92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6" t="s">
        <v>204</v>
      </c>
      <c r="AT217" s="226" t="s">
        <v>200</v>
      </c>
      <c r="AU217" s="226" t="s">
        <v>86</v>
      </c>
      <c r="AY217" s="18" t="s">
        <v>198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8" t="s">
        <v>81</v>
      </c>
      <c r="BK217" s="227">
        <f>ROUND(I217*H217,2)</f>
        <v>0</v>
      </c>
      <c r="BL217" s="18" t="s">
        <v>204</v>
      </c>
      <c r="BM217" s="226" t="s">
        <v>326</v>
      </c>
    </row>
    <row r="218" s="15" customFormat="1">
      <c r="A218" s="15"/>
      <c r="B218" s="251"/>
      <c r="C218" s="252"/>
      <c r="D218" s="230" t="s">
        <v>206</v>
      </c>
      <c r="E218" s="253" t="s">
        <v>1</v>
      </c>
      <c r="F218" s="254" t="s">
        <v>327</v>
      </c>
      <c r="G218" s="252"/>
      <c r="H218" s="253" t="s">
        <v>1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0" t="s">
        <v>206</v>
      </c>
      <c r="AU218" s="260" t="s">
        <v>86</v>
      </c>
      <c r="AV218" s="15" t="s">
        <v>81</v>
      </c>
      <c r="AW218" s="15" t="s">
        <v>32</v>
      </c>
      <c r="AX218" s="15" t="s">
        <v>76</v>
      </c>
      <c r="AY218" s="260" t="s">
        <v>198</v>
      </c>
    </row>
    <row r="219" s="13" customFormat="1">
      <c r="A219" s="13"/>
      <c r="B219" s="228"/>
      <c r="C219" s="229"/>
      <c r="D219" s="230" t="s">
        <v>206</v>
      </c>
      <c r="E219" s="231" t="s">
        <v>1</v>
      </c>
      <c r="F219" s="232" t="s">
        <v>328</v>
      </c>
      <c r="G219" s="229"/>
      <c r="H219" s="233">
        <v>209.50999999999999</v>
      </c>
      <c r="I219" s="234"/>
      <c r="J219" s="229"/>
      <c r="K219" s="229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206</v>
      </c>
      <c r="AU219" s="239" t="s">
        <v>86</v>
      </c>
      <c r="AV219" s="13" t="s">
        <v>86</v>
      </c>
      <c r="AW219" s="13" t="s">
        <v>32</v>
      </c>
      <c r="AX219" s="13" t="s">
        <v>81</v>
      </c>
      <c r="AY219" s="239" t="s">
        <v>198</v>
      </c>
    </row>
    <row r="220" s="2" customFormat="1" ht="24.15" customHeight="1">
      <c r="A220" s="39"/>
      <c r="B220" s="40"/>
      <c r="C220" s="261" t="s">
        <v>329</v>
      </c>
      <c r="D220" s="261" t="s">
        <v>259</v>
      </c>
      <c r="E220" s="262" t="s">
        <v>330</v>
      </c>
      <c r="F220" s="263" t="s">
        <v>331</v>
      </c>
      <c r="G220" s="264" t="s">
        <v>289</v>
      </c>
      <c r="H220" s="265">
        <v>230.46100000000001</v>
      </c>
      <c r="I220" s="266"/>
      <c r="J220" s="267">
        <f>ROUND(I220*H220,2)</f>
        <v>0</v>
      </c>
      <c r="K220" s="268"/>
      <c r="L220" s="269"/>
      <c r="M220" s="270" t="s">
        <v>1</v>
      </c>
      <c r="N220" s="271" t="s">
        <v>41</v>
      </c>
      <c r="O220" s="92"/>
      <c r="P220" s="224">
        <f>O220*H220</f>
        <v>0</v>
      </c>
      <c r="Q220" s="224">
        <v>4.0000000000000003E-05</v>
      </c>
      <c r="R220" s="224">
        <f>Q220*H220</f>
        <v>0.0092184400000000014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235</v>
      </c>
      <c r="AT220" s="226" t="s">
        <v>259</v>
      </c>
      <c r="AU220" s="226" t="s">
        <v>86</v>
      </c>
      <c r="AY220" s="18" t="s">
        <v>198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81</v>
      </c>
      <c r="BK220" s="227">
        <f>ROUND(I220*H220,2)</f>
        <v>0</v>
      </c>
      <c r="BL220" s="18" t="s">
        <v>204</v>
      </c>
      <c r="BM220" s="226" t="s">
        <v>332</v>
      </c>
    </row>
    <row r="221" s="13" customFormat="1">
      <c r="A221" s="13"/>
      <c r="B221" s="228"/>
      <c r="C221" s="229"/>
      <c r="D221" s="230" t="s">
        <v>206</v>
      </c>
      <c r="E221" s="229"/>
      <c r="F221" s="232" t="s">
        <v>333</v>
      </c>
      <c r="G221" s="229"/>
      <c r="H221" s="233">
        <v>230.46100000000001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206</v>
      </c>
      <c r="AU221" s="239" t="s">
        <v>86</v>
      </c>
      <c r="AV221" s="13" t="s">
        <v>86</v>
      </c>
      <c r="AW221" s="13" t="s">
        <v>4</v>
      </c>
      <c r="AX221" s="13" t="s">
        <v>81</v>
      </c>
      <c r="AY221" s="239" t="s">
        <v>198</v>
      </c>
    </row>
    <row r="222" s="2" customFormat="1" ht="24.15" customHeight="1">
      <c r="A222" s="39"/>
      <c r="B222" s="40"/>
      <c r="C222" s="214" t="s">
        <v>334</v>
      </c>
      <c r="D222" s="214" t="s">
        <v>200</v>
      </c>
      <c r="E222" s="215" t="s">
        <v>335</v>
      </c>
      <c r="F222" s="216" t="s">
        <v>336</v>
      </c>
      <c r="G222" s="217" t="s">
        <v>203</v>
      </c>
      <c r="H222" s="218">
        <v>5.4950000000000001</v>
      </c>
      <c r="I222" s="219"/>
      <c r="J222" s="220">
        <f>ROUND(I222*H222,2)</f>
        <v>0</v>
      </c>
      <c r="K222" s="221"/>
      <c r="L222" s="45"/>
      <c r="M222" s="222" t="s">
        <v>1</v>
      </c>
      <c r="N222" s="223" t="s">
        <v>41</v>
      </c>
      <c r="O222" s="92"/>
      <c r="P222" s="224">
        <f>O222*H222</f>
        <v>0</v>
      </c>
      <c r="Q222" s="224">
        <v>0.00020000000000000001</v>
      </c>
      <c r="R222" s="224">
        <f>Q222*H222</f>
        <v>0.0010990000000000002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204</v>
      </c>
      <c r="AT222" s="226" t="s">
        <v>200</v>
      </c>
      <c r="AU222" s="226" t="s">
        <v>86</v>
      </c>
      <c r="AY222" s="18" t="s">
        <v>198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81</v>
      </c>
      <c r="BK222" s="227">
        <f>ROUND(I222*H222,2)</f>
        <v>0</v>
      </c>
      <c r="BL222" s="18" t="s">
        <v>204</v>
      </c>
      <c r="BM222" s="226" t="s">
        <v>337</v>
      </c>
    </row>
    <row r="223" s="13" customFormat="1">
      <c r="A223" s="13"/>
      <c r="B223" s="228"/>
      <c r="C223" s="229"/>
      <c r="D223" s="230" t="s">
        <v>206</v>
      </c>
      <c r="E223" s="231" t="s">
        <v>1</v>
      </c>
      <c r="F223" s="232" t="s">
        <v>309</v>
      </c>
      <c r="G223" s="229"/>
      <c r="H223" s="233">
        <v>5.4950000000000001</v>
      </c>
      <c r="I223" s="234"/>
      <c r="J223" s="229"/>
      <c r="K223" s="229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206</v>
      </c>
      <c r="AU223" s="239" t="s">
        <v>86</v>
      </c>
      <c r="AV223" s="13" t="s">
        <v>86</v>
      </c>
      <c r="AW223" s="13" t="s">
        <v>32</v>
      </c>
      <c r="AX223" s="13" t="s">
        <v>81</v>
      </c>
      <c r="AY223" s="239" t="s">
        <v>198</v>
      </c>
    </row>
    <row r="224" s="2" customFormat="1" ht="16.5" customHeight="1">
      <c r="A224" s="39"/>
      <c r="B224" s="40"/>
      <c r="C224" s="214" t="s">
        <v>338</v>
      </c>
      <c r="D224" s="214" t="s">
        <v>200</v>
      </c>
      <c r="E224" s="215" t="s">
        <v>339</v>
      </c>
      <c r="F224" s="216" t="s">
        <v>340</v>
      </c>
      <c r="G224" s="217" t="s">
        <v>203</v>
      </c>
      <c r="H224" s="218">
        <v>20.149999999999999</v>
      </c>
      <c r="I224" s="219"/>
      <c r="J224" s="220">
        <f>ROUND(I224*H224,2)</f>
        <v>0</v>
      </c>
      <c r="K224" s="221"/>
      <c r="L224" s="45"/>
      <c r="M224" s="222" t="s">
        <v>1</v>
      </c>
      <c r="N224" s="223" t="s">
        <v>41</v>
      </c>
      <c r="O224" s="92"/>
      <c r="P224" s="224">
        <f>O224*H224</f>
        <v>0</v>
      </c>
      <c r="Q224" s="224">
        <v>0.0083499999999999998</v>
      </c>
      <c r="R224" s="224">
        <f>Q224*H224</f>
        <v>0.16825249999999997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204</v>
      </c>
      <c r="AT224" s="226" t="s">
        <v>200</v>
      </c>
      <c r="AU224" s="226" t="s">
        <v>86</v>
      </c>
      <c r="AY224" s="18" t="s">
        <v>198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81</v>
      </c>
      <c r="BK224" s="227">
        <f>ROUND(I224*H224,2)</f>
        <v>0</v>
      </c>
      <c r="BL224" s="18" t="s">
        <v>204</v>
      </c>
      <c r="BM224" s="226" t="s">
        <v>341</v>
      </c>
    </row>
    <row r="225" s="13" customFormat="1">
      <c r="A225" s="13"/>
      <c r="B225" s="228"/>
      <c r="C225" s="229"/>
      <c r="D225" s="230" t="s">
        <v>206</v>
      </c>
      <c r="E225" s="231" t="s">
        <v>1</v>
      </c>
      <c r="F225" s="232" t="s">
        <v>118</v>
      </c>
      <c r="G225" s="229"/>
      <c r="H225" s="233">
        <v>20.149999999999999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206</v>
      </c>
      <c r="AU225" s="239" t="s">
        <v>86</v>
      </c>
      <c r="AV225" s="13" t="s">
        <v>86</v>
      </c>
      <c r="AW225" s="13" t="s">
        <v>32</v>
      </c>
      <c r="AX225" s="13" t="s">
        <v>81</v>
      </c>
      <c r="AY225" s="239" t="s">
        <v>198</v>
      </c>
    </row>
    <row r="226" s="2" customFormat="1" ht="16.5" customHeight="1">
      <c r="A226" s="39"/>
      <c r="B226" s="40"/>
      <c r="C226" s="261" t="s">
        <v>342</v>
      </c>
      <c r="D226" s="261" t="s">
        <v>259</v>
      </c>
      <c r="E226" s="262" t="s">
        <v>343</v>
      </c>
      <c r="F226" s="263" t="s">
        <v>344</v>
      </c>
      <c r="G226" s="264" t="s">
        <v>203</v>
      </c>
      <c r="H226" s="265">
        <v>10.074999999999999</v>
      </c>
      <c r="I226" s="266"/>
      <c r="J226" s="267">
        <f>ROUND(I226*H226,2)</f>
        <v>0</v>
      </c>
      <c r="K226" s="268"/>
      <c r="L226" s="269"/>
      <c r="M226" s="270" t="s">
        <v>1</v>
      </c>
      <c r="N226" s="271" t="s">
        <v>41</v>
      </c>
      <c r="O226" s="92"/>
      <c r="P226" s="224">
        <f>O226*H226</f>
        <v>0</v>
      </c>
      <c r="Q226" s="224">
        <v>0.00173</v>
      </c>
      <c r="R226" s="224">
        <f>Q226*H226</f>
        <v>0.017429749999999997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235</v>
      </c>
      <c r="AT226" s="226" t="s">
        <v>259</v>
      </c>
      <c r="AU226" s="226" t="s">
        <v>86</v>
      </c>
      <c r="AY226" s="18" t="s">
        <v>198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81</v>
      </c>
      <c r="BK226" s="227">
        <f>ROUND(I226*H226,2)</f>
        <v>0</v>
      </c>
      <c r="BL226" s="18" t="s">
        <v>204</v>
      </c>
      <c r="BM226" s="226" t="s">
        <v>345</v>
      </c>
    </row>
    <row r="227" s="15" customFormat="1">
      <c r="A227" s="15"/>
      <c r="B227" s="251"/>
      <c r="C227" s="252"/>
      <c r="D227" s="230" t="s">
        <v>206</v>
      </c>
      <c r="E227" s="253" t="s">
        <v>1</v>
      </c>
      <c r="F227" s="254" t="s">
        <v>346</v>
      </c>
      <c r="G227" s="252"/>
      <c r="H227" s="253" t="s">
        <v>1</v>
      </c>
      <c r="I227" s="255"/>
      <c r="J227" s="252"/>
      <c r="K227" s="252"/>
      <c r="L227" s="256"/>
      <c r="M227" s="257"/>
      <c r="N227" s="258"/>
      <c r="O227" s="258"/>
      <c r="P227" s="258"/>
      <c r="Q227" s="258"/>
      <c r="R227" s="258"/>
      <c r="S227" s="258"/>
      <c r="T227" s="25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0" t="s">
        <v>206</v>
      </c>
      <c r="AU227" s="260" t="s">
        <v>86</v>
      </c>
      <c r="AV227" s="15" t="s">
        <v>81</v>
      </c>
      <c r="AW227" s="15" t="s">
        <v>32</v>
      </c>
      <c r="AX227" s="15" t="s">
        <v>76</v>
      </c>
      <c r="AY227" s="260" t="s">
        <v>198</v>
      </c>
    </row>
    <row r="228" s="13" customFormat="1">
      <c r="A228" s="13"/>
      <c r="B228" s="228"/>
      <c r="C228" s="229"/>
      <c r="D228" s="230" t="s">
        <v>206</v>
      </c>
      <c r="E228" s="231" t="s">
        <v>1</v>
      </c>
      <c r="F228" s="232" t="s">
        <v>347</v>
      </c>
      <c r="G228" s="229"/>
      <c r="H228" s="233">
        <v>10.074999999999999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206</v>
      </c>
      <c r="AU228" s="239" t="s">
        <v>86</v>
      </c>
      <c r="AV228" s="13" t="s">
        <v>86</v>
      </c>
      <c r="AW228" s="13" t="s">
        <v>32</v>
      </c>
      <c r="AX228" s="13" t="s">
        <v>81</v>
      </c>
      <c r="AY228" s="239" t="s">
        <v>198</v>
      </c>
    </row>
    <row r="229" s="2" customFormat="1" ht="37.8" customHeight="1">
      <c r="A229" s="39"/>
      <c r="B229" s="40"/>
      <c r="C229" s="214" t="s">
        <v>348</v>
      </c>
      <c r="D229" s="214" t="s">
        <v>200</v>
      </c>
      <c r="E229" s="215" t="s">
        <v>349</v>
      </c>
      <c r="F229" s="216" t="s">
        <v>350</v>
      </c>
      <c r="G229" s="217" t="s">
        <v>289</v>
      </c>
      <c r="H229" s="218">
        <v>62.670000000000002</v>
      </c>
      <c r="I229" s="219"/>
      <c r="J229" s="220">
        <f>ROUND(I229*H229,2)</f>
        <v>0</v>
      </c>
      <c r="K229" s="221"/>
      <c r="L229" s="45"/>
      <c r="M229" s="222" t="s">
        <v>1</v>
      </c>
      <c r="N229" s="223" t="s">
        <v>41</v>
      </c>
      <c r="O229" s="92"/>
      <c r="P229" s="224">
        <f>O229*H229</f>
        <v>0</v>
      </c>
      <c r="Q229" s="224">
        <v>0.001758</v>
      </c>
      <c r="R229" s="224">
        <f>Q229*H229</f>
        <v>0.11017386</v>
      </c>
      <c r="S229" s="224">
        <v>0</v>
      </c>
      <c r="T229" s="22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6" t="s">
        <v>204</v>
      </c>
      <c r="AT229" s="226" t="s">
        <v>200</v>
      </c>
      <c r="AU229" s="226" t="s">
        <v>86</v>
      </c>
      <c r="AY229" s="18" t="s">
        <v>198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8" t="s">
        <v>81</v>
      </c>
      <c r="BK229" s="227">
        <f>ROUND(I229*H229,2)</f>
        <v>0</v>
      </c>
      <c r="BL229" s="18" t="s">
        <v>204</v>
      </c>
      <c r="BM229" s="226" t="s">
        <v>351</v>
      </c>
    </row>
    <row r="230" s="15" customFormat="1">
      <c r="A230" s="15"/>
      <c r="B230" s="251"/>
      <c r="C230" s="252"/>
      <c r="D230" s="230" t="s">
        <v>206</v>
      </c>
      <c r="E230" s="253" t="s">
        <v>1</v>
      </c>
      <c r="F230" s="254" t="s">
        <v>275</v>
      </c>
      <c r="G230" s="252"/>
      <c r="H230" s="253" t="s">
        <v>1</v>
      </c>
      <c r="I230" s="255"/>
      <c r="J230" s="252"/>
      <c r="K230" s="252"/>
      <c r="L230" s="256"/>
      <c r="M230" s="257"/>
      <c r="N230" s="258"/>
      <c r="O230" s="258"/>
      <c r="P230" s="258"/>
      <c r="Q230" s="258"/>
      <c r="R230" s="258"/>
      <c r="S230" s="258"/>
      <c r="T230" s="25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0" t="s">
        <v>206</v>
      </c>
      <c r="AU230" s="260" t="s">
        <v>86</v>
      </c>
      <c r="AV230" s="15" t="s">
        <v>81</v>
      </c>
      <c r="AW230" s="15" t="s">
        <v>32</v>
      </c>
      <c r="AX230" s="15" t="s">
        <v>76</v>
      </c>
      <c r="AY230" s="260" t="s">
        <v>198</v>
      </c>
    </row>
    <row r="231" s="13" customFormat="1">
      <c r="A231" s="13"/>
      <c r="B231" s="228"/>
      <c r="C231" s="229"/>
      <c r="D231" s="230" t="s">
        <v>206</v>
      </c>
      <c r="E231" s="231" t="s">
        <v>1</v>
      </c>
      <c r="F231" s="232" t="s">
        <v>352</v>
      </c>
      <c r="G231" s="229"/>
      <c r="H231" s="233">
        <v>3.5600000000000001</v>
      </c>
      <c r="I231" s="234"/>
      <c r="J231" s="229"/>
      <c r="K231" s="229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206</v>
      </c>
      <c r="AU231" s="239" t="s">
        <v>86</v>
      </c>
      <c r="AV231" s="13" t="s">
        <v>86</v>
      </c>
      <c r="AW231" s="13" t="s">
        <v>32</v>
      </c>
      <c r="AX231" s="13" t="s">
        <v>76</v>
      </c>
      <c r="AY231" s="239" t="s">
        <v>198</v>
      </c>
    </row>
    <row r="232" s="13" customFormat="1">
      <c r="A232" s="13"/>
      <c r="B232" s="228"/>
      <c r="C232" s="229"/>
      <c r="D232" s="230" t="s">
        <v>206</v>
      </c>
      <c r="E232" s="231" t="s">
        <v>1</v>
      </c>
      <c r="F232" s="232" t="s">
        <v>353</v>
      </c>
      <c r="G232" s="229"/>
      <c r="H232" s="233">
        <v>7.4299999999999997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206</v>
      </c>
      <c r="AU232" s="239" t="s">
        <v>86</v>
      </c>
      <c r="AV232" s="13" t="s">
        <v>86</v>
      </c>
      <c r="AW232" s="13" t="s">
        <v>32</v>
      </c>
      <c r="AX232" s="13" t="s">
        <v>76</v>
      </c>
      <c r="AY232" s="239" t="s">
        <v>198</v>
      </c>
    </row>
    <row r="233" s="16" customFormat="1">
      <c r="A233" s="16"/>
      <c r="B233" s="272"/>
      <c r="C233" s="273"/>
      <c r="D233" s="230" t="s">
        <v>206</v>
      </c>
      <c r="E233" s="274" t="s">
        <v>83</v>
      </c>
      <c r="F233" s="275" t="s">
        <v>354</v>
      </c>
      <c r="G233" s="273"/>
      <c r="H233" s="276">
        <v>10.99</v>
      </c>
      <c r="I233" s="277"/>
      <c r="J233" s="273"/>
      <c r="K233" s="273"/>
      <c r="L233" s="278"/>
      <c r="M233" s="279"/>
      <c r="N233" s="280"/>
      <c r="O233" s="280"/>
      <c r="P233" s="280"/>
      <c r="Q233" s="280"/>
      <c r="R233" s="280"/>
      <c r="S233" s="280"/>
      <c r="T233" s="281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2" t="s">
        <v>206</v>
      </c>
      <c r="AU233" s="282" t="s">
        <v>86</v>
      </c>
      <c r="AV233" s="16" t="s">
        <v>212</v>
      </c>
      <c r="AW233" s="16" t="s">
        <v>32</v>
      </c>
      <c r="AX233" s="16" t="s">
        <v>76</v>
      </c>
      <c r="AY233" s="282" t="s">
        <v>198</v>
      </c>
    </row>
    <row r="234" s="15" customFormat="1">
      <c r="A234" s="15"/>
      <c r="B234" s="251"/>
      <c r="C234" s="252"/>
      <c r="D234" s="230" t="s">
        <v>206</v>
      </c>
      <c r="E234" s="253" t="s">
        <v>1</v>
      </c>
      <c r="F234" s="254" t="s">
        <v>97</v>
      </c>
      <c r="G234" s="252"/>
      <c r="H234" s="253" t="s">
        <v>1</v>
      </c>
      <c r="I234" s="255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0" t="s">
        <v>206</v>
      </c>
      <c r="AU234" s="260" t="s">
        <v>86</v>
      </c>
      <c r="AV234" s="15" t="s">
        <v>81</v>
      </c>
      <c r="AW234" s="15" t="s">
        <v>32</v>
      </c>
      <c r="AX234" s="15" t="s">
        <v>76</v>
      </c>
      <c r="AY234" s="260" t="s">
        <v>198</v>
      </c>
    </row>
    <row r="235" s="13" customFormat="1">
      <c r="A235" s="13"/>
      <c r="B235" s="228"/>
      <c r="C235" s="229"/>
      <c r="D235" s="230" t="s">
        <v>206</v>
      </c>
      <c r="E235" s="231" t="s">
        <v>1</v>
      </c>
      <c r="F235" s="232" t="s">
        <v>96</v>
      </c>
      <c r="G235" s="229"/>
      <c r="H235" s="233">
        <v>51.68</v>
      </c>
      <c r="I235" s="234"/>
      <c r="J235" s="229"/>
      <c r="K235" s="229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206</v>
      </c>
      <c r="AU235" s="239" t="s">
        <v>86</v>
      </c>
      <c r="AV235" s="13" t="s">
        <v>86</v>
      </c>
      <c r="AW235" s="13" t="s">
        <v>32</v>
      </c>
      <c r="AX235" s="13" t="s">
        <v>76</v>
      </c>
      <c r="AY235" s="239" t="s">
        <v>198</v>
      </c>
    </row>
    <row r="236" s="16" customFormat="1">
      <c r="A236" s="16"/>
      <c r="B236" s="272"/>
      <c r="C236" s="273"/>
      <c r="D236" s="230" t="s">
        <v>206</v>
      </c>
      <c r="E236" s="274" t="s">
        <v>1</v>
      </c>
      <c r="F236" s="275" t="s">
        <v>354</v>
      </c>
      <c r="G236" s="273"/>
      <c r="H236" s="276">
        <v>51.68</v>
      </c>
      <c r="I236" s="277"/>
      <c r="J236" s="273"/>
      <c r="K236" s="273"/>
      <c r="L236" s="278"/>
      <c r="M236" s="279"/>
      <c r="N236" s="280"/>
      <c r="O236" s="280"/>
      <c r="P236" s="280"/>
      <c r="Q236" s="280"/>
      <c r="R236" s="280"/>
      <c r="S236" s="280"/>
      <c r="T236" s="281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2" t="s">
        <v>206</v>
      </c>
      <c r="AU236" s="282" t="s">
        <v>86</v>
      </c>
      <c r="AV236" s="16" t="s">
        <v>212</v>
      </c>
      <c r="AW236" s="16" t="s">
        <v>32</v>
      </c>
      <c r="AX236" s="16" t="s">
        <v>76</v>
      </c>
      <c r="AY236" s="282" t="s">
        <v>198</v>
      </c>
    </row>
    <row r="237" s="14" customFormat="1">
      <c r="A237" s="14"/>
      <c r="B237" s="240"/>
      <c r="C237" s="241"/>
      <c r="D237" s="230" t="s">
        <v>206</v>
      </c>
      <c r="E237" s="242" t="s">
        <v>1</v>
      </c>
      <c r="F237" s="243" t="s">
        <v>208</v>
      </c>
      <c r="G237" s="241"/>
      <c r="H237" s="244">
        <v>62.670000000000002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206</v>
      </c>
      <c r="AU237" s="250" t="s">
        <v>86</v>
      </c>
      <c r="AV237" s="14" t="s">
        <v>204</v>
      </c>
      <c r="AW237" s="14" t="s">
        <v>32</v>
      </c>
      <c r="AX237" s="14" t="s">
        <v>81</v>
      </c>
      <c r="AY237" s="250" t="s">
        <v>198</v>
      </c>
    </row>
    <row r="238" s="2" customFormat="1" ht="16.5" customHeight="1">
      <c r="A238" s="39"/>
      <c r="B238" s="40"/>
      <c r="C238" s="261" t="s">
        <v>355</v>
      </c>
      <c r="D238" s="261" t="s">
        <v>259</v>
      </c>
      <c r="E238" s="262" t="s">
        <v>356</v>
      </c>
      <c r="F238" s="263" t="s">
        <v>357</v>
      </c>
      <c r="G238" s="264" t="s">
        <v>203</v>
      </c>
      <c r="H238" s="265">
        <v>2.7480000000000002</v>
      </c>
      <c r="I238" s="266"/>
      <c r="J238" s="267">
        <f>ROUND(I238*H238,2)</f>
        <v>0</v>
      </c>
      <c r="K238" s="268"/>
      <c r="L238" s="269"/>
      <c r="M238" s="270" t="s">
        <v>1</v>
      </c>
      <c r="N238" s="271" t="s">
        <v>41</v>
      </c>
      <c r="O238" s="92"/>
      <c r="P238" s="224">
        <f>O238*H238</f>
        <v>0</v>
      </c>
      <c r="Q238" s="224">
        <v>0.00092000000000000003</v>
      </c>
      <c r="R238" s="224">
        <f>Q238*H238</f>
        <v>0.0025281600000000002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235</v>
      </c>
      <c r="AT238" s="226" t="s">
        <v>259</v>
      </c>
      <c r="AU238" s="226" t="s">
        <v>86</v>
      </c>
      <c r="AY238" s="18" t="s">
        <v>198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81</v>
      </c>
      <c r="BK238" s="227">
        <f>ROUND(I238*H238,2)</f>
        <v>0</v>
      </c>
      <c r="BL238" s="18" t="s">
        <v>204</v>
      </c>
      <c r="BM238" s="226" t="s">
        <v>358</v>
      </c>
    </row>
    <row r="239" s="13" customFormat="1">
      <c r="A239" s="13"/>
      <c r="B239" s="228"/>
      <c r="C239" s="229"/>
      <c r="D239" s="230" t="s">
        <v>206</v>
      </c>
      <c r="E239" s="231" t="s">
        <v>1</v>
      </c>
      <c r="F239" s="232" t="s">
        <v>359</v>
      </c>
      <c r="G239" s="229"/>
      <c r="H239" s="233">
        <v>2.198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206</v>
      </c>
      <c r="AU239" s="239" t="s">
        <v>86</v>
      </c>
      <c r="AV239" s="13" t="s">
        <v>86</v>
      </c>
      <c r="AW239" s="13" t="s">
        <v>32</v>
      </c>
      <c r="AX239" s="13" t="s">
        <v>81</v>
      </c>
      <c r="AY239" s="239" t="s">
        <v>198</v>
      </c>
    </row>
    <row r="240" s="13" customFormat="1">
      <c r="A240" s="13"/>
      <c r="B240" s="228"/>
      <c r="C240" s="229"/>
      <c r="D240" s="230" t="s">
        <v>206</v>
      </c>
      <c r="E240" s="229"/>
      <c r="F240" s="232" t="s">
        <v>360</v>
      </c>
      <c r="G240" s="229"/>
      <c r="H240" s="233">
        <v>2.7480000000000002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206</v>
      </c>
      <c r="AU240" s="239" t="s">
        <v>86</v>
      </c>
      <c r="AV240" s="13" t="s">
        <v>86</v>
      </c>
      <c r="AW240" s="13" t="s">
        <v>4</v>
      </c>
      <c r="AX240" s="13" t="s">
        <v>81</v>
      </c>
      <c r="AY240" s="239" t="s">
        <v>198</v>
      </c>
    </row>
    <row r="241" s="2" customFormat="1" ht="24.15" customHeight="1">
      <c r="A241" s="39"/>
      <c r="B241" s="40"/>
      <c r="C241" s="261" t="s">
        <v>361</v>
      </c>
      <c r="D241" s="261" t="s">
        <v>259</v>
      </c>
      <c r="E241" s="262" t="s">
        <v>362</v>
      </c>
      <c r="F241" s="263" t="s">
        <v>363</v>
      </c>
      <c r="G241" s="264" t="s">
        <v>203</v>
      </c>
      <c r="H241" s="265">
        <v>12.800000000000001</v>
      </c>
      <c r="I241" s="266"/>
      <c r="J241" s="267">
        <f>ROUND(I241*H241,2)</f>
        <v>0</v>
      </c>
      <c r="K241" s="268"/>
      <c r="L241" s="269"/>
      <c r="M241" s="270" t="s">
        <v>1</v>
      </c>
      <c r="N241" s="271" t="s">
        <v>41</v>
      </c>
      <c r="O241" s="92"/>
      <c r="P241" s="224">
        <f>O241*H241</f>
        <v>0</v>
      </c>
      <c r="Q241" s="224">
        <v>0.00059999999999999995</v>
      </c>
      <c r="R241" s="224">
        <f>Q241*H241</f>
        <v>0.0076799999999999993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235</v>
      </c>
      <c r="AT241" s="226" t="s">
        <v>259</v>
      </c>
      <c r="AU241" s="226" t="s">
        <v>86</v>
      </c>
      <c r="AY241" s="18" t="s">
        <v>198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81</v>
      </c>
      <c r="BK241" s="227">
        <f>ROUND(I241*H241,2)</f>
        <v>0</v>
      </c>
      <c r="BL241" s="18" t="s">
        <v>204</v>
      </c>
      <c r="BM241" s="226" t="s">
        <v>364</v>
      </c>
    </row>
    <row r="242" s="13" customFormat="1">
      <c r="A242" s="13"/>
      <c r="B242" s="228"/>
      <c r="C242" s="229"/>
      <c r="D242" s="230" t="s">
        <v>206</v>
      </c>
      <c r="E242" s="231" t="s">
        <v>1</v>
      </c>
      <c r="F242" s="232" t="s">
        <v>365</v>
      </c>
      <c r="G242" s="229"/>
      <c r="H242" s="233">
        <v>10.336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206</v>
      </c>
      <c r="AU242" s="239" t="s">
        <v>86</v>
      </c>
      <c r="AV242" s="13" t="s">
        <v>86</v>
      </c>
      <c r="AW242" s="13" t="s">
        <v>32</v>
      </c>
      <c r="AX242" s="13" t="s">
        <v>76</v>
      </c>
      <c r="AY242" s="239" t="s">
        <v>198</v>
      </c>
    </row>
    <row r="243" s="13" customFormat="1">
      <c r="A243" s="13"/>
      <c r="B243" s="228"/>
      <c r="C243" s="229"/>
      <c r="D243" s="230" t="s">
        <v>206</v>
      </c>
      <c r="E243" s="231" t="s">
        <v>91</v>
      </c>
      <c r="F243" s="232" t="s">
        <v>366</v>
      </c>
      <c r="G243" s="229"/>
      <c r="H243" s="233">
        <v>1.3</v>
      </c>
      <c r="I243" s="234"/>
      <c r="J243" s="229"/>
      <c r="K243" s="229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206</v>
      </c>
      <c r="AU243" s="239" t="s">
        <v>86</v>
      </c>
      <c r="AV243" s="13" t="s">
        <v>86</v>
      </c>
      <c r="AW243" s="13" t="s">
        <v>32</v>
      </c>
      <c r="AX243" s="13" t="s">
        <v>76</v>
      </c>
      <c r="AY243" s="239" t="s">
        <v>198</v>
      </c>
    </row>
    <row r="244" s="14" customFormat="1">
      <c r="A244" s="14"/>
      <c r="B244" s="240"/>
      <c r="C244" s="241"/>
      <c r="D244" s="230" t="s">
        <v>206</v>
      </c>
      <c r="E244" s="242" t="s">
        <v>1</v>
      </c>
      <c r="F244" s="243" t="s">
        <v>208</v>
      </c>
      <c r="G244" s="241"/>
      <c r="H244" s="244">
        <v>11.635999999999999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206</v>
      </c>
      <c r="AU244" s="250" t="s">
        <v>86</v>
      </c>
      <c r="AV244" s="14" t="s">
        <v>204</v>
      </c>
      <c r="AW244" s="14" t="s">
        <v>32</v>
      </c>
      <c r="AX244" s="14" t="s">
        <v>81</v>
      </c>
      <c r="AY244" s="250" t="s">
        <v>198</v>
      </c>
    </row>
    <row r="245" s="13" customFormat="1">
      <c r="A245" s="13"/>
      <c r="B245" s="228"/>
      <c r="C245" s="229"/>
      <c r="D245" s="230" t="s">
        <v>206</v>
      </c>
      <c r="E245" s="229"/>
      <c r="F245" s="232" t="s">
        <v>367</v>
      </c>
      <c r="G245" s="229"/>
      <c r="H245" s="233">
        <v>12.800000000000001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206</v>
      </c>
      <c r="AU245" s="239" t="s">
        <v>86</v>
      </c>
      <c r="AV245" s="13" t="s">
        <v>86</v>
      </c>
      <c r="AW245" s="13" t="s">
        <v>4</v>
      </c>
      <c r="AX245" s="13" t="s">
        <v>81</v>
      </c>
      <c r="AY245" s="239" t="s">
        <v>198</v>
      </c>
    </row>
    <row r="246" s="2" customFormat="1" ht="16.5" customHeight="1">
      <c r="A246" s="39"/>
      <c r="B246" s="40"/>
      <c r="C246" s="214" t="s">
        <v>368</v>
      </c>
      <c r="D246" s="214" t="s">
        <v>200</v>
      </c>
      <c r="E246" s="215" t="s">
        <v>369</v>
      </c>
      <c r="F246" s="216" t="s">
        <v>370</v>
      </c>
      <c r="G246" s="217" t="s">
        <v>289</v>
      </c>
      <c r="H246" s="218">
        <v>63.185000000000002</v>
      </c>
      <c r="I246" s="219"/>
      <c r="J246" s="220">
        <f>ROUND(I246*H246,2)</f>
        <v>0</v>
      </c>
      <c r="K246" s="221"/>
      <c r="L246" s="45"/>
      <c r="M246" s="222" t="s">
        <v>1</v>
      </c>
      <c r="N246" s="223" t="s">
        <v>41</v>
      </c>
      <c r="O246" s="92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204</v>
      </c>
      <c r="AT246" s="226" t="s">
        <v>200</v>
      </c>
      <c r="AU246" s="226" t="s">
        <v>86</v>
      </c>
      <c r="AY246" s="18" t="s">
        <v>198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81</v>
      </c>
      <c r="BK246" s="227">
        <f>ROUND(I246*H246,2)</f>
        <v>0</v>
      </c>
      <c r="BL246" s="18" t="s">
        <v>204</v>
      </c>
      <c r="BM246" s="226" t="s">
        <v>371</v>
      </c>
    </row>
    <row r="247" s="13" customFormat="1">
      <c r="A247" s="13"/>
      <c r="B247" s="228"/>
      <c r="C247" s="229"/>
      <c r="D247" s="230" t="s">
        <v>206</v>
      </c>
      <c r="E247" s="231" t="s">
        <v>1</v>
      </c>
      <c r="F247" s="232" t="s">
        <v>372</v>
      </c>
      <c r="G247" s="229"/>
      <c r="H247" s="233">
        <v>63.185000000000002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206</v>
      </c>
      <c r="AU247" s="239" t="s">
        <v>86</v>
      </c>
      <c r="AV247" s="13" t="s">
        <v>86</v>
      </c>
      <c r="AW247" s="13" t="s">
        <v>32</v>
      </c>
      <c r="AX247" s="13" t="s">
        <v>81</v>
      </c>
      <c r="AY247" s="239" t="s">
        <v>198</v>
      </c>
    </row>
    <row r="248" s="2" customFormat="1" ht="24.15" customHeight="1">
      <c r="A248" s="39"/>
      <c r="B248" s="40"/>
      <c r="C248" s="261" t="s">
        <v>373</v>
      </c>
      <c r="D248" s="261" t="s">
        <v>259</v>
      </c>
      <c r="E248" s="262" t="s">
        <v>374</v>
      </c>
      <c r="F248" s="263" t="s">
        <v>375</v>
      </c>
      <c r="G248" s="264" t="s">
        <v>289</v>
      </c>
      <c r="H248" s="265">
        <v>12.656000000000001</v>
      </c>
      <c r="I248" s="266"/>
      <c r="J248" s="267">
        <f>ROUND(I248*H248,2)</f>
        <v>0</v>
      </c>
      <c r="K248" s="268"/>
      <c r="L248" s="269"/>
      <c r="M248" s="270" t="s">
        <v>1</v>
      </c>
      <c r="N248" s="271" t="s">
        <v>41</v>
      </c>
      <c r="O248" s="92"/>
      <c r="P248" s="224">
        <f>O248*H248</f>
        <v>0</v>
      </c>
      <c r="Q248" s="224">
        <v>0.00029999999999999997</v>
      </c>
      <c r="R248" s="224">
        <f>Q248*H248</f>
        <v>0.0037967999999999999</v>
      </c>
      <c r="S248" s="224">
        <v>0</v>
      </c>
      <c r="T248" s="22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6" t="s">
        <v>235</v>
      </c>
      <c r="AT248" s="226" t="s">
        <v>259</v>
      </c>
      <c r="AU248" s="226" t="s">
        <v>86</v>
      </c>
      <c r="AY248" s="18" t="s">
        <v>198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8" t="s">
        <v>81</v>
      </c>
      <c r="BK248" s="227">
        <f>ROUND(I248*H248,2)</f>
        <v>0</v>
      </c>
      <c r="BL248" s="18" t="s">
        <v>204</v>
      </c>
      <c r="BM248" s="226" t="s">
        <v>376</v>
      </c>
    </row>
    <row r="249" s="13" customFormat="1">
      <c r="A249" s="13"/>
      <c r="B249" s="228"/>
      <c r="C249" s="229"/>
      <c r="D249" s="230" t="s">
        <v>206</v>
      </c>
      <c r="E249" s="231" t="s">
        <v>93</v>
      </c>
      <c r="F249" s="232" t="s">
        <v>377</v>
      </c>
      <c r="G249" s="229"/>
      <c r="H249" s="233">
        <v>11.505000000000001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206</v>
      </c>
      <c r="AU249" s="239" t="s">
        <v>86</v>
      </c>
      <c r="AV249" s="13" t="s">
        <v>86</v>
      </c>
      <c r="AW249" s="13" t="s">
        <v>32</v>
      </c>
      <c r="AX249" s="13" t="s">
        <v>81</v>
      </c>
      <c r="AY249" s="239" t="s">
        <v>198</v>
      </c>
    </row>
    <row r="250" s="13" customFormat="1">
      <c r="A250" s="13"/>
      <c r="B250" s="228"/>
      <c r="C250" s="229"/>
      <c r="D250" s="230" t="s">
        <v>206</v>
      </c>
      <c r="E250" s="229"/>
      <c r="F250" s="232" t="s">
        <v>378</v>
      </c>
      <c r="G250" s="229"/>
      <c r="H250" s="233">
        <v>12.656000000000001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206</v>
      </c>
      <c r="AU250" s="239" t="s">
        <v>86</v>
      </c>
      <c r="AV250" s="13" t="s">
        <v>86</v>
      </c>
      <c r="AW250" s="13" t="s">
        <v>4</v>
      </c>
      <c r="AX250" s="13" t="s">
        <v>81</v>
      </c>
      <c r="AY250" s="239" t="s">
        <v>198</v>
      </c>
    </row>
    <row r="251" s="2" customFormat="1" ht="24.15" customHeight="1">
      <c r="A251" s="39"/>
      <c r="B251" s="40"/>
      <c r="C251" s="261" t="s">
        <v>379</v>
      </c>
      <c r="D251" s="261" t="s">
        <v>259</v>
      </c>
      <c r="E251" s="262" t="s">
        <v>380</v>
      </c>
      <c r="F251" s="263" t="s">
        <v>381</v>
      </c>
      <c r="G251" s="264" t="s">
        <v>289</v>
      </c>
      <c r="H251" s="265">
        <v>56.847999999999999</v>
      </c>
      <c r="I251" s="266"/>
      <c r="J251" s="267">
        <f>ROUND(I251*H251,2)</f>
        <v>0</v>
      </c>
      <c r="K251" s="268"/>
      <c r="L251" s="269"/>
      <c r="M251" s="270" t="s">
        <v>1</v>
      </c>
      <c r="N251" s="271" t="s">
        <v>41</v>
      </c>
      <c r="O251" s="92"/>
      <c r="P251" s="224">
        <f>O251*H251</f>
        <v>0</v>
      </c>
      <c r="Q251" s="224">
        <v>0.00020000000000000001</v>
      </c>
      <c r="R251" s="224">
        <f>Q251*H251</f>
        <v>0.011369600000000001</v>
      </c>
      <c r="S251" s="224">
        <v>0</v>
      </c>
      <c r="T251" s="22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6" t="s">
        <v>235</v>
      </c>
      <c r="AT251" s="226" t="s">
        <v>259</v>
      </c>
      <c r="AU251" s="226" t="s">
        <v>86</v>
      </c>
      <c r="AY251" s="18" t="s">
        <v>198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8" t="s">
        <v>81</v>
      </c>
      <c r="BK251" s="227">
        <f>ROUND(I251*H251,2)</f>
        <v>0</v>
      </c>
      <c r="BL251" s="18" t="s">
        <v>204</v>
      </c>
      <c r="BM251" s="226" t="s">
        <v>382</v>
      </c>
    </row>
    <row r="252" s="13" customFormat="1">
      <c r="A252" s="13"/>
      <c r="B252" s="228"/>
      <c r="C252" s="229"/>
      <c r="D252" s="230" t="s">
        <v>206</v>
      </c>
      <c r="E252" s="231" t="s">
        <v>96</v>
      </c>
      <c r="F252" s="232" t="s">
        <v>130</v>
      </c>
      <c r="G252" s="229"/>
      <c r="H252" s="233">
        <v>51.68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206</v>
      </c>
      <c r="AU252" s="239" t="s">
        <v>86</v>
      </c>
      <c r="AV252" s="13" t="s">
        <v>86</v>
      </c>
      <c r="AW252" s="13" t="s">
        <v>32</v>
      </c>
      <c r="AX252" s="13" t="s">
        <v>81</v>
      </c>
      <c r="AY252" s="239" t="s">
        <v>198</v>
      </c>
    </row>
    <row r="253" s="13" customFormat="1">
      <c r="A253" s="13"/>
      <c r="B253" s="228"/>
      <c r="C253" s="229"/>
      <c r="D253" s="230" t="s">
        <v>206</v>
      </c>
      <c r="E253" s="229"/>
      <c r="F253" s="232" t="s">
        <v>383</v>
      </c>
      <c r="G253" s="229"/>
      <c r="H253" s="233">
        <v>56.847999999999999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206</v>
      </c>
      <c r="AU253" s="239" t="s">
        <v>86</v>
      </c>
      <c r="AV253" s="13" t="s">
        <v>86</v>
      </c>
      <c r="AW253" s="13" t="s">
        <v>4</v>
      </c>
      <c r="AX253" s="13" t="s">
        <v>81</v>
      </c>
      <c r="AY253" s="239" t="s">
        <v>198</v>
      </c>
    </row>
    <row r="254" s="2" customFormat="1" ht="24.15" customHeight="1">
      <c r="A254" s="39"/>
      <c r="B254" s="40"/>
      <c r="C254" s="214" t="s">
        <v>384</v>
      </c>
      <c r="D254" s="214" t="s">
        <v>200</v>
      </c>
      <c r="E254" s="215" t="s">
        <v>385</v>
      </c>
      <c r="F254" s="216" t="s">
        <v>386</v>
      </c>
      <c r="G254" s="217" t="s">
        <v>203</v>
      </c>
      <c r="H254" s="218">
        <v>1.3</v>
      </c>
      <c r="I254" s="219"/>
      <c r="J254" s="220">
        <f>ROUND(I254*H254,2)</f>
        <v>0</v>
      </c>
      <c r="K254" s="221"/>
      <c r="L254" s="45"/>
      <c r="M254" s="222" t="s">
        <v>1</v>
      </c>
      <c r="N254" s="223" t="s">
        <v>41</v>
      </c>
      <c r="O254" s="92"/>
      <c r="P254" s="224">
        <f>O254*H254</f>
        <v>0</v>
      </c>
      <c r="Q254" s="224">
        <v>0.0057000000000000002</v>
      </c>
      <c r="R254" s="224">
        <f>Q254*H254</f>
        <v>0.0074100000000000008</v>
      </c>
      <c r="S254" s="224">
        <v>0</v>
      </c>
      <c r="T254" s="22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6" t="s">
        <v>204</v>
      </c>
      <c r="AT254" s="226" t="s">
        <v>200</v>
      </c>
      <c r="AU254" s="226" t="s">
        <v>86</v>
      </c>
      <c r="AY254" s="18" t="s">
        <v>198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8" t="s">
        <v>81</v>
      </c>
      <c r="BK254" s="227">
        <f>ROUND(I254*H254,2)</f>
        <v>0</v>
      </c>
      <c r="BL254" s="18" t="s">
        <v>204</v>
      </c>
      <c r="BM254" s="226" t="s">
        <v>387</v>
      </c>
    </row>
    <row r="255" s="13" customFormat="1">
      <c r="A255" s="13"/>
      <c r="B255" s="228"/>
      <c r="C255" s="229"/>
      <c r="D255" s="230" t="s">
        <v>206</v>
      </c>
      <c r="E255" s="231" t="s">
        <v>1</v>
      </c>
      <c r="F255" s="232" t="s">
        <v>91</v>
      </c>
      <c r="G255" s="229"/>
      <c r="H255" s="233">
        <v>1.3</v>
      </c>
      <c r="I255" s="234"/>
      <c r="J255" s="229"/>
      <c r="K255" s="229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206</v>
      </c>
      <c r="AU255" s="239" t="s">
        <v>86</v>
      </c>
      <c r="AV255" s="13" t="s">
        <v>86</v>
      </c>
      <c r="AW255" s="13" t="s">
        <v>32</v>
      </c>
      <c r="AX255" s="13" t="s">
        <v>81</v>
      </c>
      <c r="AY255" s="239" t="s">
        <v>198</v>
      </c>
    </row>
    <row r="256" s="2" customFormat="1" ht="37.8" customHeight="1">
      <c r="A256" s="39"/>
      <c r="B256" s="40"/>
      <c r="C256" s="214" t="s">
        <v>388</v>
      </c>
      <c r="D256" s="214" t="s">
        <v>200</v>
      </c>
      <c r="E256" s="215" t="s">
        <v>389</v>
      </c>
      <c r="F256" s="216" t="s">
        <v>390</v>
      </c>
      <c r="G256" s="217" t="s">
        <v>391</v>
      </c>
      <c r="H256" s="218">
        <v>1</v>
      </c>
      <c r="I256" s="219"/>
      <c r="J256" s="220">
        <f>ROUND(I256*H256,2)</f>
        <v>0</v>
      </c>
      <c r="K256" s="221"/>
      <c r="L256" s="45"/>
      <c r="M256" s="222" t="s">
        <v>1</v>
      </c>
      <c r="N256" s="223" t="s">
        <v>41</v>
      </c>
      <c r="O256" s="92"/>
      <c r="P256" s="224">
        <f>O256*H256</f>
        <v>0</v>
      </c>
      <c r="Q256" s="224">
        <v>0.0057000000000000002</v>
      </c>
      <c r="R256" s="224">
        <f>Q256*H256</f>
        <v>0.0057000000000000002</v>
      </c>
      <c r="S256" s="224">
        <v>0</v>
      </c>
      <c r="T256" s="22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6" t="s">
        <v>204</v>
      </c>
      <c r="AT256" s="226" t="s">
        <v>200</v>
      </c>
      <c r="AU256" s="226" t="s">
        <v>86</v>
      </c>
      <c r="AY256" s="18" t="s">
        <v>198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8" t="s">
        <v>81</v>
      </c>
      <c r="BK256" s="227">
        <f>ROUND(I256*H256,2)</f>
        <v>0</v>
      </c>
      <c r="BL256" s="18" t="s">
        <v>204</v>
      </c>
      <c r="BM256" s="226" t="s">
        <v>392</v>
      </c>
    </row>
    <row r="257" s="2" customFormat="1" ht="24.15" customHeight="1">
      <c r="A257" s="39"/>
      <c r="B257" s="40"/>
      <c r="C257" s="214" t="s">
        <v>393</v>
      </c>
      <c r="D257" s="214" t="s">
        <v>200</v>
      </c>
      <c r="E257" s="215" t="s">
        <v>394</v>
      </c>
      <c r="F257" s="216" t="s">
        <v>395</v>
      </c>
      <c r="G257" s="217" t="s">
        <v>203</v>
      </c>
      <c r="H257" s="218">
        <v>5.4950000000000001</v>
      </c>
      <c r="I257" s="219"/>
      <c r="J257" s="220">
        <f>ROUND(I257*H257,2)</f>
        <v>0</v>
      </c>
      <c r="K257" s="221"/>
      <c r="L257" s="45"/>
      <c r="M257" s="222" t="s">
        <v>1</v>
      </c>
      <c r="N257" s="223" t="s">
        <v>41</v>
      </c>
      <c r="O257" s="92"/>
      <c r="P257" s="224">
        <f>O257*H257</f>
        <v>0</v>
      </c>
      <c r="Q257" s="224">
        <v>0.0028500000000000001</v>
      </c>
      <c r="R257" s="224">
        <f>Q257*H257</f>
        <v>0.015660750000000001</v>
      </c>
      <c r="S257" s="224">
        <v>0</v>
      </c>
      <c r="T257" s="22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6" t="s">
        <v>204</v>
      </c>
      <c r="AT257" s="226" t="s">
        <v>200</v>
      </c>
      <c r="AU257" s="226" t="s">
        <v>86</v>
      </c>
      <c r="AY257" s="18" t="s">
        <v>198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8" t="s">
        <v>81</v>
      </c>
      <c r="BK257" s="227">
        <f>ROUND(I257*H257,2)</f>
        <v>0</v>
      </c>
      <c r="BL257" s="18" t="s">
        <v>204</v>
      </c>
      <c r="BM257" s="226" t="s">
        <v>396</v>
      </c>
    </row>
    <row r="258" s="13" customFormat="1">
      <c r="A258" s="13"/>
      <c r="B258" s="228"/>
      <c r="C258" s="229"/>
      <c r="D258" s="230" t="s">
        <v>206</v>
      </c>
      <c r="E258" s="231" t="s">
        <v>1</v>
      </c>
      <c r="F258" s="232" t="s">
        <v>309</v>
      </c>
      <c r="G258" s="229"/>
      <c r="H258" s="233">
        <v>5.4950000000000001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206</v>
      </c>
      <c r="AU258" s="239" t="s">
        <v>86</v>
      </c>
      <c r="AV258" s="13" t="s">
        <v>86</v>
      </c>
      <c r="AW258" s="13" t="s">
        <v>32</v>
      </c>
      <c r="AX258" s="13" t="s">
        <v>81</v>
      </c>
      <c r="AY258" s="239" t="s">
        <v>198</v>
      </c>
    </row>
    <row r="259" s="2" customFormat="1" ht="24.15" customHeight="1">
      <c r="A259" s="39"/>
      <c r="B259" s="40"/>
      <c r="C259" s="214" t="s">
        <v>397</v>
      </c>
      <c r="D259" s="214" t="s">
        <v>200</v>
      </c>
      <c r="E259" s="215" t="s">
        <v>398</v>
      </c>
      <c r="F259" s="216" t="s">
        <v>399</v>
      </c>
      <c r="G259" s="217" t="s">
        <v>203</v>
      </c>
      <c r="H259" s="218">
        <v>132.834</v>
      </c>
      <c r="I259" s="219"/>
      <c r="J259" s="220">
        <f>ROUND(I259*H259,2)</f>
        <v>0</v>
      </c>
      <c r="K259" s="221"/>
      <c r="L259" s="45"/>
      <c r="M259" s="222" t="s">
        <v>1</v>
      </c>
      <c r="N259" s="223" t="s">
        <v>41</v>
      </c>
      <c r="O259" s="92"/>
      <c r="P259" s="224">
        <f>O259*H259</f>
        <v>0</v>
      </c>
      <c r="Q259" s="224">
        <v>2.1999999999999999E-05</v>
      </c>
      <c r="R259" s="224">
        <f>Q259*H259</f>
        <v>0.002922348</v>
      </c>
      <c r="S259" s="224">
        <v>1.0000000000000001E-05</v>
      </c>
      <c r="T259" s="225">
        <f>S259*H259</f>
        <v>0.0013283400000000001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204</v>
      </c>
      <c r="AT259" s="226" t="s">
        <v>200</v>
      </c>
      <c r="AU259" s="226" t="s">
        <v>86</v>
      </c>
      <c r="AY259" s="18" t="s">
        <v>198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81</v>
      </c>
      <c r="BK259" s="227">
        <f>ROUND(I259*H259,2)</f>
        <v>0</v>
      </c>
      <c r="BL259" s="18" t="s">
        <v>204</v>
      </c>
      <c r="BM259" s="226" t="s">
        <v>400</v>
      </c>
    </row>
    <row r="260" s="15" customFormat="1">
      <c r="A260" s="15"/>
      <c r="B260" s="251"/>
      <c r="C260" s="252"/>
      <c r="D260" s="230" t="s">
        <v>206</v>
      </c>
      <c r="E260" s="253" t="s">
        <v>1</v>
      </c>
      <c r="F260" s="254" t="s">
        <v>401</v>
      </c>
      <c r="G260" s="252"/>
      <c r="H260" s="253" t="s">
        <v>1</v>
      </c>
      <c r="I260" s="255"/>
      <c r="J260" s="252"/>
      <c r="K260" s="252"/>
      <c r="L260" s="256"/>
      <c r="M260" s="257"/>
      <c r="N260" s="258"/>
      <c r="O260" s="258"/>
      <c r="P260" s="258"/>
      <c r="Q260" s="258"/>
      <c r="R260" s="258"/>
      <c r="S260" s="258"/>
      <c r="T260" s="25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0" t="s">
        <v>206</v>
      </c>
      <c r="AU260" s="260" t="s">
        <v>86</v>
      </c>
      <c r="AV260" s="15" t="s">
        <v>81</v>
      </c>
      <c r="AW260" s="15" t="s">
        <v>32</v>
      </c>
      <c r="AX260" s="15" t="s">
        <v>76</v>
      </c>
      <c r="AY260" s="260" t="s">
        <v>198</v>
      </c>
    </row>
    <row r="261" s="13" customFormat="1">
      <c r="A261" s="13"/>
      <c r="B261" s="228"/>
      <c r="C261" s="229"/>
      <c r="D261" s="230" t="s">
        <v>206</v>
      </c>
      <c r="E261" s="231" t="s">
        <v>1</v>
      </c>
      <c r="F261" s="232" t="s">
        <v>402</v>
      </c>
      <c r="G261" s="229"/>
      <c r="H261" s="233">
        <v>2.544</v>
      </c>
      <c r="I261" s="234"/>
      <c r="J261" s="229"/>
      <c r="K261" s="229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206</v>
      </c>
      <c r="AU261" s="239" t="s">
        <v>86</v>
      </c>
      <c r="AV261" s="13" t="s">
        <v>86</v>
      </c>
      <c r="AW261" s="13" t="s">
        <v>32</v>
      </c>
      <c r="AX261" s="13" t="s">
        <v>76</v>
      </c>
      <c r="AY261" s="239" t="s">
        <v>198</v>
      </c>
    </row>
    <row r="262" s="13" customFormat="1">
      <c r="A262" s="13"/>
      <c r="B262" s="228"/>
      <c r="C262" s="229"/>
      <c r="D262" s="230" t="s">
        <v>206</v>
      </c>
      <c r="E262" s="231" t="s">
        <v>1</v>
      </c>
      <c r="F262" s="232" t="s">
        <v>403</v>
      </c>
      <c r="G262" s="229"/>
      <c r="H262" s="233">
        <v>2.444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206</v>
      </c>
      <c r="AU262" s="239" t="s">
        <v>86</v>
      </c>
      <c r="AV262" s="13" t="s">
        <v>86</v>
      </c>
      <c r="AW262" s="13" t="s">
        <v>32</v>
      </c>
      <c r="AX262" s="13" t="s">
        <v>76</v>
      </c>
      <c r="AY262" s="239" t="s">
        <v>198</v>
      </c>
    </row>
    <row r="263" s="13" customFormat="1">
      <c r="A263" s="13"/>
      <c r="B263" s="228"/>
      <c r="C263" s="229"/>
      <c r="D263" s="230" t="s">
        <v>206</v>
      </c>
      <c r="E263" s="231" t="s">
        <v>1</v>
      </c>
      <c r="F263" s="232" t="s">
        <v>404</v>
      </c>
      <c r="G263" s="229"/>
      <c r="H263" s="233">
        <v>7.2110000000000003</v>
      </c>
      <c r="I263" s="234"/>
      <c r="J263" s="229"/>
      <c r="K263" s="229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206</v>
      </c>
      <c r="AU263" s="239" t="s">
        <v>86</v>
      </c>
      <c r="AV263" s="13" t="s">
        <v>86</v>
      </c>
      <c r="AW263" s="13" t="s">
        <v>32</v>
      </c>
      <c r="AX263" s="13" t="s">
        <v>76</v>
      </c>
      <c r="AY263" s="239" t="s">
        <v>198</v>
      </c>
    </row>
    <row r="264" s="13" customFormat="1">
      <c r="A264" s="13"/>
      <c r="B264" s="228"/>
      <c r="C264" s="229"/>
      <c r="D264" s="230" t="s">
        <v>206</v>
      </c>
      <c r="E264" s="231" t="s">
        <v>1</v>
      </c>
      <c r="F264" s="232" t="s">
        <v>405</v>
      </c>
      <c r="G264" s="229"/>
      <c r="H264" s="233">
        <v>7.4960000000000004</v>
      </c>
      <c r="I264" s="234"/>
      <c r="J264" s="229"/>
      <c r="K264" s="229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206</v>
      </c>
      <c r="AU264" s="239" t="s">
        <v>86</v>
      </c>
      <c r="AV264" s="13" t="s">
        <v>86</v>
      </c>
      <c r="AW264" s="13" t="s">
        <v>32</v>
      </c>
      <c r="AX264" s="13" t="s">
        <v>76</v>
      </c>
      <c r="AY264" s="239" t="s">
        <v>198</v>
      </c>
    </row>
    <row r="265" s="13" customFormat="1">
      <c r="A265" s="13"/>
      <c r="B265" s="228"/>
      <c r="C265" s="229"/>
      <c r="D265" s="230" t="s">
        <v>206</v>
      </c>
      <c r="E265" s="231" t="s">
        <v>1</v>
      </c>
      <c r="F265" s="232" t="s">
        <v>406</v>
      </c>
      <c r="G265" s="229"/>
      <c r="H265" s="233">
        <v>12.675000000000001</v>
      </c>
      <c r="I265" s="234"/>
      <c r="J265" s="229"/>
      <c r="K265" s="229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206</v>
      </c>
      <c r="AU265" s="239" t="s">
        <v>86</v>
      </c>
      <c r="AV265" s="13" t="s">
        <v>86</v>
      </c>
      <c r="AW265" s="13" t="s">
        <v>32</v>
      </c>
      <c r="AX265" s="13" t="s">
        <v>76</v>
      </c>
      <c r="AY265" s="239" t="s">
        <v>198</v>
      </c>
    </row>
    <row r="266" s="13" customFormat="1">
      <c r="A266" s="13"/>
      <c r="B266" s="228"/>
      <c r="C266" s="229"/>
      <c r="D266" s="230" t="s">
        <v>206</v>
      </c>
      <c r="E266" s="231" t="s">
        <v>1</v>
      </c>
      <c r="F266" s="232" t="s">
        <v>407</v>
      </c>
      <c r="G266" s="229"/>
      <c r="H266" s="233">
        <v>13.767</v>
      </c>
      <c r="I266" s="234"/>
      <c r="J266" s="229"/>
      <c r="K266" s="229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206</v>
      </c>
      <c r="AU266" s="239" t="s">
        <v>86</v>
      </c>
      <c r="AV266" s="13" t="s">
        <v>86</v>
      </c>
      <c r="AW266" s="13" t="s">
        <v>32</v>
      </c>
      <c r="AX266" s="13" t="s">
        <v>76</v>
      </c>
      <c r="AY266" s="239" t="s">
        <v>198</v>
      </c>
    </row>
    <row r="267" s="13" customFormat="1">
      <c r="A267" s="13"/>
      <c r="B267" s="228"/>
      <c r="C267" s="229"/>
      <c r="D267" s="230" t="s">
        <v>206</v>
      </c>
      <c r="E267" s="231" t="s">
        <v>1</v>
      </c>
      <c r="F267" s="232" t="s">
        <v>408</v>
      </c>
      <c r="G267" s="229"/>
      <c r="H267" s="233">
        <v>15.795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206</v>
      </c>
      <c r="AU267" s="239" t="s">
        <v>86</v>
      </c>
      <c r="AV267" s="13" t="s">
        <v>86</v>
      </c>
      <c r="AW267" s="13" t="s">
        <v>32</v>
      </c>
      <c r="AX267" s="13" t="s">
        <v>76</v>
      </c>
      <c r="AY267" s="239" t="s">
        <v>198</v>
      </c>
    </row>
    <row r="268" s="13" customFormat="1">
      <c r="A268" s="13"/>
      <c r="B268" s="228"/>
      <c r="C268" s="229"/>
      <c r="D268" s="230" t="s">
        <v>206</v>
      </c>
      <c r="E268" s="231" t="s">
        <v>1</v>
      </c>
      <c r="F268" s="232" t="s">
        <v>409</v>
      </c>
      <c r="G268" s="229"/>
      <c r="H268" s="233">
        <v>4.4850000000000003</v>
      </c>
      <c r="I268" s="234"/>
      <c r="J268" s="229"/>
      <c r="K268" s="229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206</v>
      </c>
      <c r="AU268" s="239" t="s">
        <v>86</v>
      </c>
      <c r="AV268" s="13" t="s">
        <v>86</v>
      </c>
      <c r="AW268" s="13" t="s">
        <v>32</v>
      </c>
      <c r="AX268" s="13" t="s">
        <v>76</v>
      </c>
      <c r="AY268" s="239" t="s">
        <v>198</v>
      </c>
    </row>
    <row r="269" s="16" customFormat="1">
      <c r="A269" s="16"/>
      <c r="B269" s="272"/>
      <c r="C269" s="273"/>
      <c r="D269" s="230" t="s">
        <v>206</v>
      </c>
      <c r="E269" s="274" t="s">
        <v>99</v>
      </c>
      <c r="F269" s="275" t="s">
        <v>354</v>
      </c>
      <c r="G269" s="273"/>
      <c r="H269" s="276">
        <v>66.417000000000002</v>
      </c>
      <c r="I269" s="277"/>
      <c r="J269" s="273"/>
      <c r="K269" s="273"/>
      <c r="L269" s="278"/>
      <c r="M269" s="279"/>
      <c r="N269" s="280"/>
      <c r="O269" s="280"/>
      <c r="P269" s="280"/>
      <c r="Q269" s="280"/>
      <c r="R269" s="280"/>
      <c r="S269" s="280"/>
      <c r="T269" s="281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82" t="s">
        <v>206</v>
      </c>
      <c r="AU269" s="282" t="s">
        <v>86</v>
      </c>
      <c r="AV269" s="16" t="s">
        <v>212</v>
      </c>
      <c r="AW269" s="16" t="s">
        <v>32</v>
      </c>
      <c r="AX269" s="16" t="s">
        <v>76</v>
      </c>
      <c r="AY269" s="282" t="s">
        <v>198</v>
      </c>
    </row>
    <row r="270" s="13" customFormat="1">
      <c r="A270" s="13"/>
      <c r="B270" s="228"/>
      <c r="C270" s="229"/>
      <c r="D270" s="230" t="s">
        <v>206</v>
      </c>
      <c r="E270" s="231" t="s">
        <v>1</v>
      </c>
      <c r="F270" s="232" t="s">
        <v>410</v>
      </c>
      <c r="G270" s="229"/>
      <c r="H270" s="233">
        <v>132.834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206</v>
      </c>
      <c r="AU270" s="239" t="s">
        <v>86</v>
      </c>
      <c r="AV270" s="13" t="s">
        <v>86</v>
      </c>
      <c r="AW270" s="13" t="s">
        <v>32</v>
      </c>
      <c r="AX270" s="13" t="s">
        <v>81</v>
      </c>
      <c r="AY270" s="239" t="s">
        <v>198</v>
      </c>
    </row>
    <row r="271" s="2" customFormat="1" ht="24.15" customHeight="1">
      <c r="A271" s="39"/>
      <c r="B271" s="40"/>
      <c r="C271" s="214" t="s">
        <v>411</v>
      </c>
      <c r="D271" s="214" t="s">
        <v>200</v>
      </c>
      <c r="E271" s="215" t="s">
        <v>412</v>
      </c>
      <c r="F271" s="216" t="s">
        <v>413</v>
      </c>
      <c r="G271" s="217" t="s">
        <v>203</v>
      </c>
      <c r="H271" s="218">
        <v>5.4950000000000001</v>
      </c>
      <c r="I271" s="219"/>
      <c r="J271" s="220">
        <f>ROUND(I271*H271,2)</f>
        <v>0</v>
      </c>
      <c r="K271" s="221"/>
      <c r="L271" s="45"/>
      <c r="M271" s="222" t="s">
        <v>1</v>
      </c>
      <c r="N271" s="223" t="s">
        <v>41</v>
      </c>
      <c r="O271" s="92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6" t="s">
        <v>204</v>
      </c>
      <c r="AT271" s="226" t="s">
        <v>200</v>
      </c>
      <c r="AU271" s="226" t="s">
        <v>86</v>
      </c>
      <c r="AY271" s="18" t="s">
        <v>198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8" t="s">
        <v>81</v>
      </c>
      <c r="BK271" s="227">
        <f>ROUND(I271*H271,2)</f>
        <v>0</v>
      </c>
      <c r="BL271" s="18" t="s">
        <v>204</v>
      </c>
      <c r="BM271" s="226" t="s">
        <v>414</v>
      </c>
    </row>
    <row r="272" s="13" customFormat="1">
      <c r="A272" s="13"/>
      <c r="B272" s="228"/>
      <c r="C272" s="229"/>
      <c r="D272" s="230" t="s">
        <v>206</v>
      </c>
      <c r="E272" s="231" t="s">
        <v>1</v>
      </c>
      <c r="F272" s="232" t="s">
        <v>309</v>
      </c>
      <c r="G272" s="229"/>
      <c r="H272" s="233">
        <v>5.4950000000000001</v>
      </c>
      <c r="I272" s="234"/>
      <c r="J272" s="229"/>
      <c r="K272" s="229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206</v>
      </c>
      <c r="AU272" s="239" t="s">
        <v>86</v>
      </c>
      <c r="AV272" s="13" t="s">
        <v>86</v>
      </c>
      <c r="AW272" s="13" t="s">
        <v>32</v>
      </c>
      <c r="AX272" s="13" t="s">
        <v>81</v>
      </c>
      <c r="AY272" s="239" t="s">
        <v>198</v>
      </c>
    </row>
    <row r="273" s="2" customFormat="1" ht="24.15" customHeight="1">
      <c r="A273" s="39"/>
      <c r="B273" s="40"/>
      <c r="C273" s="214" t="s">
        <v>415</v>
      </c>
      <c r="D273" s="214" t="s">
        <v>200</v>
      </c>
      <c r="E273" s="215" t="s">
        <v>416</v>
      </c>
      <c r="F273" s="216" t="s">
        <v>417</v>
      </c>
      <c r="G273" s="217" t="s">
        <v>215</v>
      </c>
      <c r="H273" s="218">
        <v>0.375</v>
      </c>
      <c r="I273" s="219"/>
      <c r="J273" s="220">
        <f>ROUND(I273*H273,2)</f>
        <v>0</v>
      </c>
      <c r="K273" s="221"/>
      <c r="L273" s="45"/>
      <c r="M273" s="222" t="s">
        <v>1</v>
      </c>
      <c r="N273" s="223" t="s">
        <v>41</v>
      </c>
      <c r="O273" s="92"/>
      <c r="P273" s="224">
        <f>O273*H273</f>
        <v>0</v>
      </c>
      <c r="Q273" s="224">
        <v>2.5018699999999998</v>
      </c>
      <c r="R273" s="224">
        <f>Q273*H273</f>
        <v>0.93820124999999988</v>
      </c>
      <c r="S273" s="224">
        <v>0</v>
      </c>
      <c r="T273" s="22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6" t="s">
        <v>204</v>
      </c>
      <c r="AT273" s="226" t="s">
        <v>200</v>
      </c>
      <c r="AU273" s="226" t="s">
        <v>86</v>
      </c>
      <c r="AY273" s="18" t="s">
        <v>198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8" t="s">
        <v>81</v>
      </c>
      <c r="BK273" s="227">
        <f>ROUND(I273*H273,2)</f>
        <v>0</v>
      </c>
      <c r="BL273" s="18" t="s">
        <v>204</v>
      </c>
      <c r="BM273" s="226" t="s">
        <v>418</v>
      </c>
    </row>
    <row r="274" s="13" customFormat="1">
      <c r="A274" s="13"/>
      <c r="B274" s="228"/>
      <c r="C274" s="229"/>
      <c r="D274" s="230" t="s">
        <v>206</v>
      </c>
      <c r="E274" s="231" t="s">
        <v>1</v>
      </c>
      <c r="F274" s="232" t="s">
        <v>419</v>
      </c>
      <c r="G274" s="229"/>
      <c r="H274" s="233">
        <v>0.375</v>
      </c>
      <c r="I274" s="234"/>
      <c r="J274" s="229"/>
      <c r="K274" s="229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206</v>
      </c>
      <c r="AU274" s="239" t="s">
        <v>86</v>
      </c>
      <c r="AV274" s="13" t="s">
        <v>86</v>
      </c>
      <c r="AW274" s="13" t="s">
        <v>32</v>
      </c>
      <c r="AX274" s="13" t="s">
        <v>81</v>
      </c>
      <c r="AY274" s="239" t="s">
        <v>198</v>
      </c>
    </row>
    <row r="275" s="2" customFormat="1" ht="21.75" customHeight="1">
      <c r="A275" s="39"/>
      <c r="B275" s="40"/>
      <c r="C275" s="214" t="s">
        <v>420</v>
      </c>
      <c r="D275" s="214" t="s">
        <v>200</v>
      </c>
      <c r="E275" s="215" t="s">
        <v>421</v>
      </c>
      <c r="F275" s="216" t="s">
        <v>422</v>
      </c>
      <c r="G275" s="217" t="s">
        <v>203</v>
      </c>
      <c r="H275" s="218">
        <v>0.81799999999999995</v>
      </c>
      <c r="I275" s="219"/>
      <c r="J275" s="220">
        <f>ROUND(I275*H275,2)</f>
        <v>0</v>
      </c>
      <c r="K275" s="221"/>
      <c r="L275" s="45"/>
      <c r="M275" s="222" t="s">
        <v>1</v>
      </c>
      <c r="N275" s="223" t="s">
        <v>41</v>
      </c>
      <c r="O275" s="92"/>
      <c r="P275" s="224">
        <f>O275*H275</f>
        <v>0</v>
      </c>
      <c r="Q275" s="224">
        <v>0.0020300000000000001</v>
      </c>
      <c r="R275" s="224">
        <f>Q275*H275</f>
        <v>0.0016605400000000001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204</v>
      </c>
      <c r="AT275" s="226" t="s">
        <v>200</v>
      </c>
      <c r="AU275" s="226" t="s">
        <v>86</v>
      </c>
      <c r="AY275" s="18" t="s">
        <v>198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81</v>
      </c>
      <c r="BK275" s="227">
        <f>ROUND(I275*H275,2)</f>
        <v>0</v>
      </c>
      <c r="BL275" s="18" t="s">
        <v>204</v>
      </c>
      <c r="BM275" s="226" t="s">
        <v>423</v>
      </c>
    </row>
    <row r="276" s="13" customFormat="1">
      <c r="A276" s="13"/>
      <c r="B276" s="228"/>
      <c r="C276" s="229"/>
      <c r="D276" s="230" t="s">
        <v>206</v>
      </c>
      <c r="E276" s="231" t="s">
        <v>1</v>
      </c>
      <c r="F276" s="232" t="s">
        <v>132</v>
      </c>
      <c r="G276" s="229"/>
      <c r="H276" s="233">
        <v>0.81799999999999995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206</v>
      </c>
      <c r="AU276" s="239" t="s">
        <v>86</v>
      </c>
      <c r="AV276" s="13" t="s">
        <v>86</v>
      </c>
      <c r="AW276" s="13" t="s">
        <v>32</v>
      </c>
      <c r="AX276" s="13" t="s">
        <v>81</v>
      </c>
      <c r="AY276" s="239" t="s">
        <v>198</v>
      </c>
    </row>
    <row r="277" s="2" customFormat="1" ht="24.15" customHeight="1">
      <c r="A277" s="39"/>
      <c r="B277" s="40"/>
      <c r="C277" s="214" t="s">
        <v>424</v>
      </c>
      <c r="D277" s="214" t="s">
        <v>200</v>
      </c>
      <c r="E277" s="215" t="s">
        <v>425</v>
      </c>
      <c r="F277" s="216" t="s">
        <v>426</v>
      </c>
      <c r="G277" s="217" t="s">
        <v>289</v>
      </c>
      <c r="H277" s="218">
        <v>48</v>
      </c>
      <c r="I277" s="219"/>
      <c r="J277" s="220">
        <f>ROUND(I277*H277,2)</f>
        <v>0</v>
      </c>
      <c r="K277" s="221"/>
      <c r="L277" s="45"/>
      <c r="M277" s="222" t="s">
        <v>1</v>
      </c>
      <c r="N277" s="223" t="s">
        <v>41</v>
      </c>
      <c r="O277" s="92"/>
      <c r="P277" s="224">
        <f>O277*H277</f>
        <v>0</v>
      </c>
      <c r="Q277" s="224">
        <v>0.0020300000000000001</v>
      </c>
      <c r="R277" s="224">
        <f>Q277*H277</f>
        <v>0.097439999999999999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204</v>
      </c>
      <c r="AT277" s="226" t="s">
        <v>200</v>
      </c>
      <c r="AU277" s="226" t="s">
        <v>86</v>
      </c>
      <c r="AY277" s="18" t="s">
        <v>198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81</v>
      </c>
      <c r="BK277" s="227">
        <f>ROUND(I277*H277,2)</f>
        <v>0</v>
      </c>
      <c r="BL277" s="18" t="s">
        <v>204</v>
      </c>
      <c r="BM277" s="226" t="s">
        <v>427</v>
      </c>
    </row>
    <row r="278" s="15" customFormat="1">
      <c r="A278" s="15"/>
      <c r="B278" s="251"/>
      <c r="C278" s="252"/>
      <c r="D278" s="230" t="s">
        <v>206</v>
      </c>
      <c r="E278" s="253" t="s">
        <v>1</v>
      </c>
      <c r="F278" s="254" t="s">
        <v>428</v>
      </c>
      <c r="G278" s="252"/>
      <c r="H278" s="253" t="s">
        <v>1</v>
      </c>
      <c r="I278" s="255"/>
      <c r="J278" s="252"/>
      <c r="K278" s="252"/>
      <c r="L278" s="256"/>
      <c r="M278" s="257"/>
      <c r="N278" s="258"/>
      <c r="O278" s="258"/>
      <c r="P278" s="258"/>
      <c r="Q278" s="258"/>
      <c r="R278" s="258"/>
      <c r="S278" s="258"/>
      <c r="T278" s="25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0" t="s">
        <v>206</v>
      </c>
      <c r="AU278" s="260" t="s">
        <v>86</v>
      </c>
      <c r="AV278" s="15" t="s">
        <v>81</v>
      </c>
      <c r="AW278" s="15" t="s">
        <v>32</v>
      </c>
      <c r="AX278" s="15" t="s">
        <v>76</v>
      </c>
      <c r="AY278" s="260" t="s">
        <v>198</v>
      </c>
    </row>
    <row r="279" s="13" customFormat="1">
      <c r="A279" s="13"/>
      <c r="B279" s="228"/>
      <c r="C279" s="229"/>
      <c r="D279" s="230" t="s">
        <v>206</v>
      </c>
      <c r="E279" s="231" t="s">
        <v>1</v>
      </c>
      <c r="F279" s="232" t="s">
        <v>429</v>
      </c>
      <c r="G279" s="229"/>
      <c r="H279" s="233">
        <v>48</v>
      </c>
      <c r="I279" s="234"/>
      <c r="J279" s="229"/>
      <c r="K279" s="229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206</v>
      </c>
      <c r="AU279" s="239" t="s">
        <v>86</v>
      </c>
      <c r="AV279" s="13" t="s">
        <v>86</v>
      </c>
      <c r="AW279" s="13" t="s">
        <v>32</v>
      </c>
      <c r="AX279" s="13" t="s">
        <v>81</v>
      </c>
      <c r="AY279" s="239" t="s">
        <v>198</v>
      </c>
    </row>
    <row r="280" s="2" customFormat="1" ht="16.5" customHeight="1">
      <c r="A280" s="39"/>
      <c r="B280" s="40"/>
      <c r="C280" s="214" t="s">
        <v>430</v>
      </c>
      <c r="D280" s="214" t="s">
        <v>200</v>
      </c>
      <c r="E280" s="215" t="s">
        <v>431</v>
      </c>
      <c r="F280" s="216" t="s">
        <v>432</v>
      </c>
      <c r="G280" s="217" t="s">
        <v>268</v>
      </c>
      <c r="H280" s="218">
        <v>2</v>
      </c>
      <c r="I280" s="219"/>
      <c r="J280" s="220">
        <f>ROUND(I280*H280,2)</f>
        <v>0</v>
      </c>
      <c r="K280" s="221"/>
      <c r="L280" s="45"/>
      <c r="M280" s="222" t="s">
        <v>1</v>
      </c>
      <c r="N280" s="223" t="s">
        <v>41</v>
      </c>
      <c r="O280" s="92"/>
      <c r="P280" s="224">
        <f>O280*H280</f>
        <v>0</v>
      </c>
      <c r="Q280" s="224">
        <v>0.012</v>
      </c>
      <c r="R280" s="224">
        <f>Q280*H280</f>
        <v>0.024</v>
      </c>
      <c r="S280" s="224">
        <v>0</v>
      </c>
      <c r="T280" s="22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6" t="s">
        <v>204</v>
      </c>
      <c r="AT280" s="226" t="s">
        <v>200</v>
      </c>
      <c r="AU280" s="226" t="s">
        <v>86</v>
      </c>
      <c r="AY280" s="18" t="s">
        <v>198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8" t="s">
        <v>81</v>
      </c>
      <c r="BK280" s="227">
        <f>ROUND(I280*H280,2)</f>
        <v>0</v>
      </c>
      <c r="BL280" s="18" t="s">
        <v>204</v>
      </c>
      <c r="BM280" s="226" t="s">
        <v>433</v>
      </c>
    </row>
    <row r="281" s="2" customFormat="1" ht="21.75" customHeight="1">
      <c r="A281" s="39"/>
      <c r="B281" s="40"/>
      <c r="C281" s="214" t="s">
        <v>434</v>
      </c>
      <c r="D281" s="214" t="s">
        <v>200</v>
      </c>
      <c r="E281" s="215" t="s">
        <v>435</v>
      </c>
      <c r="F281" s="216" t="s">
        <v>436</v>
      </c>
      <c r="G281" s="217" t="s">
        <v>391</v>
      </c>
      <c r="H281" s="218">
        <v>1</v>
      </c>
      <c r="I281" s="219"/>
      <c r="J281" s="220">
        <f>ROUND(I281*H281,2)</f>
        <v>0</v>
      </c>
      <c r="K281" s="221"/>
      <c r="L281" s="45"/>
      <c r="M281" s="222" t="s">
        <v>1</v>
      </c>
      <c r="N281" s="223" t="s">
        <v>41</v>
      </c>
      <c r="O281" s="92"/>
      <c r="P281" s="224">
        <f>O281*H281</f>
        <v>0</v>
      </c>
      <c r="Q281" s="224">
        <v>0.012</v>
      </c>
      <c r="R281" s="224">
        <f>Q281*H281</f>
        <v>0.012</v>
      </c>
      <c r="S281" s="224">
        <v>0</v>
      </c>
      <c r="T281" s="22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6" t="s">
        <v>204</v>
      </c>
      <c r="AT281" s="226" t="s">
        <v>200</v>
      </c>
      <c r="AU281" s="226" t="s">
        <v>86</v>
      </c>
      <c r="AY281" s="18" t="s">
        <v>198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8" t="s">
        <v>81</v>
      </c>
      <c r="BK281" s="227">
        <f>ROUND(I281*H281,2)</f>
        <v>0</v>
      </c>
      <c r="BL281" s="18" t="s">
        <v>204</v>
      </c>
      <c r="BM281" s="226" t="s">
        <v>437</v>
      </c>
    </row>
    <row r="282" s="12" customFormat="1" ht="22.8" customHeight="1">
      <c r="A282" s="12"/>
      <c r="B282" s="198"/>
      <c r="C282" s="199"/>
      <c r="D282" s="200" t="s">
        <v>75</v>
      </c>
      <c r="E282" s="212" t="s">
        <v>241</v>
      </c>
      <c r="F282" s="212" t="s">
        <v>438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SUM(P283:P358)</f>
        <v>0</v>
      </c>
      <c r="Q282" s="206"/>
      <c r="R282" s="207">
        <f>SUM(R283:R358)</f>
        <v>0.019859999999999999</v>
      </c>
      <c r="S282" s="206"/>
      <c r="T282" s="208">
        <f>SUM(T283:T358)</f>
        <v>5.6568670000000001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81</v>
      </c>
      <c r="AT282" s="210" t="s">
        <v>75</v>
      </c>
      <c r="AU282" s="210" t="s">
        <v>81</v>
      </c>
      <c r="AY282" s="209" t="s">
        <v>198</v>
      </c>
      <c r="BK282" s="211">
        <f>SUM(BK283:BK358)</f>
        <v>0</v>
      </c>
    </row>
    <row r="283" s="2" customFormat="1" ht="33" customHeight="1">
      <c r="A283" s="39"/>
      <c r="B283" s="40"/>
      <c r="C283" s="214" t="s">
        <v>439</v>
      </c>
      <c r="D283" s="214" t="s">
        <v>200</v>
      </c>
      <c r="E283" s="215" t="s">
        <v>440</v>
      </c>
      <c r="F283" s="216" t="s">
        <v>441</v>
      </c>
      <c r="G283" s="217" t="s">
        <v>203</v>
      </c>
      <c r="H283" s="218">
        <v>263.39999999999998</v>
      </c>
      <c r="I283" s="219"/>
      <c r="J283" s="220">
        <f>ROUND(I283*H283,2)</f>
        <v>0</v>
      </c>
      <c r="K283" s="221"/>
      <c r="L283" s="45"/>
      <c r="M283" s="222" t="s">
        <v>1</v>
      </c>
      <c r="N283" s="223" t="s">
        <v>41</v>
      </c>
      <c r="O283" s="92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6" t="s">
        <v>204</v>
      </c>
      <c r="AT283" s="226" t="s">
        <v>200</v>
      </c>
      <c r="AU283" s="226" t="s">
        <v>86</v>
      </c>
      <c r="AY283" s="18" t="s">
        <v>198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8" t="s">
        <v>81</v>
      </c>
      <c r="BK283" s="227">
        <f>ROUND(I283*H283,2)</f>
        <v>0</v>
      </c>
      <c r="BL283" s="18" t="s">
        <v>204</v>
      </c>
      <c r="BM283" s="226" t="s">
        <v>442</v>
      </c>
    </row>
    <row r="284" s="13" customFormat="1">
      <c r="A284" s="13"/>
      <c r="B284" s="228"/>
      <c r="C284" s="229"/>
      <c r="D284" s="230" t="s">
        <v>206</v>
      </c>
      <c r="E284" s="231" t="s">
        <v>102</v>
      </c>
      <c r="F284" s="232" t="s">
        <v>443</v>
      </c>
      <c r="G284" s="229"/>
      <c r="H284" s="233">
        <v>263.39999999999998</v>
      </c>
      <c r="I284" s="234"/>
      <c r="J284" s="229"/>
      <c r="K284" s="229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206</v>
      </c>
      <c r="AU284" s="239" t="s">
        <v>86</v>
      </c>
      <c r="AV284" s="13" t="s">
        <v>86</v>
      </c>
      <c r="AW284" s="13" t="s">
        <v>32</v>
      </c>
      <c r="AX284" s="13" t="s">
        <v>81</v>
      </c>
      <c r="AY284" s="239" t="s">
        <v>198</v>
      </c>
    </row>
    <row r="285" s="2" customFormat="1" ht="37.8" customHeight="1">
      <c r="A285" s="39"/>
      <c r="B285" s="40"/>
      <c r="C285" s="214" t="s">
        <v>444</v>
      </c>
      <c r="D285" s="214" t="s">
        <v>200</v>
      </c>
      <c r="E285" s="215" t="s">
        <v>445</v>
      </c>
      <c r="F285" s="216" t="s">
        <v>446</v>
      </c>
      <c r="G285" s="217" t="s">
        <v>203</v>
      </c>
      <c r="H285" s="218">
        <v>3951</v>
      </c>
      <c r="I285" s="219"/>
      <c r="J285" s="220">
        <f>ROUND(I285*H285,2)</f>
        <v>0</v>
      </c>
      <c r="K285" s="221"/>
      <c r="L285" s="45"/>
      <c r="M285" s="222" t="s">
        <v>1</v>
      </c>
      <c r="N285" s="223" t="s">
        <v>41</v>
      </c>
      <c r="O285" s="92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6" t="s">
        <v>204</v>
      </c>
      <c r="AT285" s="226" t="s">
        <v>200</v>
      </c>
      <c r="AU285" s="226" t="s">
        <v>86</v>
      </c>
      <c r="AY285" s="18" t="s">
        <v>198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8" t="s">
        <v>81</v>
      </c>
      <c r="BK285" s="227">
        <f>ROUND(I285*H285,2)</f>
        <v>0</v>
      </c>
      <c r="BL285" s="18" t="s">
        <v>204</v>
      </c>
      <c r="BM285" s="226" t="s">
        <v>447</v>
      </c>
    </row>
    <row r="286" s="13" customFormat="1">
      <c r="A286" s="13"/>
      <c r="B286" s="228"/>
      <c r="C286" s="229"/>
      <c r="D286" s="230" t="s">
        <v>206</v>
      </c>
      <c r="E286" s="231" t="s">
        <v>1</v>
      </c>
      <c r="F286" s="232" t="s">
        <v>102</v>
      </c>
      <c r="G286" s="229"/>
      <c r="H286" s="233">
        <v>263.39999999999998</v>
      </c>
      <c r="I286" s="234"/>
      <c r="J286" s="229"/>
      <c r="K286" s="229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206</v>
      </c>
      <c r="AU286" s="239" t="s">
        <v>86</v>
      </c>
      <c r="AV286" s="13" t="s">
        <v>86</v>
      </c>
      <c r="AW286" s="13" t="s">
        <v>32</v>
      </c>
      <c r="AX286" s="13" t="s">
        <v>81</v>
      </c>
      <c r="AY286" s="239" t="s">
        <v>198</v>
      </c>
    </row>
    <row r="287" s="13" customFormat="1">
      <c r="A287" s="13"/>
      <c r="B287" s="228"/>
      <c r="C287" s="229"/>
      <c r="D287" s="230" t="s">
        <v>206</v>
      </c>
      <c r="E287" s="229"/>
      <c r="F287" s="232" t="s">
        <v>448</v>
      </c>
      <c r="G287" s="229"/>
      <c r="H287" s="233">
        <v>3951</v>
      </c>
      <c r="I287" s="234"/>
      <c r="J287" s="229"/>
      <c r="K287" s="229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206</v>
      </c>
      <c r="AU287" s="239" t="s">
        <v>86</v>
      </c>
      <c r="AV287" s="13" t="s">
        <v>86</v>
      </c>
      <c r="AW287" s="13" t="s">
        <v>4</v>
      </c>
      <c r="AX287" s="13" t="s">
        <v>81</v>
      </c>
      <c r="AY287" s="239" t="s">
        <v>198</v>
      </c>
    </row>
    <row r="288" s="2" customFormat="1" ht="33" customHeight="1">
      <c r="A288" s="39"/>
      <c r="B288" s="40"/>
      <c r="C288" s="214" t="s">
        <v>449</v>
      </c>
      <c r="D288" s="214" t="s">
        <v>200</v>
      </c>
      <c r="E288" s="215" t="s">
        <v>450</v>
      </c>
      <c r="F288" s="216" t="s">
        <v>451</v>
      </c>
      <c r="G288" s="217" t="s">
        <v>203</v>
      </c>
      <c r="H288" s="218">
        <v>263.39999999999998</v>
      </c>
      <c r="I288" s="219"/>
      <c r="J288" s="220">
        <f>ROUND(I288*H288,2)</f>
        <v>0</v>
      </c>
      <c r="K288" s="221"/>
      <c r="L288" s="45"/>
      <c r="M288" s="222" t="s">
        <v>1</v>
      </c>
      <c r="N288" s="223" t="s">
        <v>41</v>
      </c>
      <c r="O288" s="92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6" t="s">
        <v>204</v>
      </c>
      <c r="AT288" s="226" t="s">
        <v>200</v>
      </c>
      <c r="AU288" s="226" t="s">
        <v>86</v>
      </c>
      <c r="AY288" s="18" t="s">
        <v>198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8" t="s">
        <v>81</v>
      </c>
      <c r="BK288" s="227">
        <f>ROUND(I288*H288,2)</f>
        <v>0</v>
      </c>
      <c r="BL288" s="18" t="s">
        <v>204</v>
      </c>
      <c r="BM288" s="226" t="s">
        <v>452</v>
      </c>
    </row>
    <row r="289" s="13" customFormat="1">
      <c r="A289" s="13"/>
      <c r="B289" s="228"/>
      <c r="C289" s="229"/>
      <c r="D289" s="230" t="s">
        <v>206</v>
      </c>
      <c r="E289" s="231" t="s">
        <v>1</v>
      </c>
      <c r="F289" s="232" t="s">
        <v>102</v>
      </c>
      <c r="G289" s="229"/>
      <c r="H289" s="233">
        <v>263.39999999999998</v>
      </c>
      <c r="I289" s="234"/>
      <c r="J289" s="229"/>
      <c r="K289" s="229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206</v>
      </c>
      <c r="AU289" s="239" t="s">
        <v>86</v>
      </c>
      <c r="AV289" s="13" t="s">
        <v>86</v>
      </c>
      <c r="AW289" s="13" t="s">
        <v>32</v>
      </c>
      <c r="AX289" s="13" t="s">
        <v>81</v>
      </c>
      <c r="AY289" s="239" t="s">
        <v>198</v>
      </c>
    </row>
    <row r="290" s="2" customFormat="1" ht="16.5" customHeight="1">
      <c r="A290" s="39"/>
      <c r="B290" s="40"/>
      <c r="C290" s="214" t="s">
        <v>429</v>
      </c>
      <c r="D290" s="214" t="s">
        <v>200</v>
      </c>
      <c r="E290" s="215" t="s">
        <v>453</v>
      </c>
      <c r="F290" s="216" t="s">
        <v>454</v>
      </c>
      <c r="G290" s="217" t="s">
        <v>203</v>
      </c>
      <c r="H290" s="218">
        <v>263.39999999999998</v>
      </c>
      <c r="I290" s="219"/>
      <c r="J290" s="220">
        <f>ROUND(I290*H290,2)</f>
        <v>0</v>
      </c>
      <c r="K290" s="221"/>
      <c r="L290" s="45"/>
      <c r="M290" s="222" t="s">
        <v>1</v>
      </c>
      <c r="N290" s="223" t="s">
        <v>41</v>
      </c>
      <c r="O290" s="92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6" t="s">
        <v>204</v>
      </c>
      <c r="AT290" s="226" t="s">
        <v>200</v>
      </c>
      <c r="AU290" s="226" t="s">
        <v>86</v>
      </c>
      <c r="AY290" s="18" t="s">
        <v>198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8" t="s">
        <v>81</v>
      </c>
      <c r="BK290" s="227">
        <f>ROUND(I290*H290,2)</f>
        <v>0</v>
      </c>
      <c r="BL290" s="18" t="s">
        <v>204</v>
      </c>
      <c r="BM290" s="226" t="s">
        <v>455</v>
      </c>
    </row>
    <row r="291" s="13" customFormat="1">
      <c r="A291" s="13"/>
      <c r="B291" s="228"/>
      <c r="C291" s="229"/>
      <c r="D291" s="230" t="s">
        <v>206</v>
      </c>
      <c r="E291" s="231" t="s">
        <v>1</v>
      </c>
      <c r="F291" s="232" t="s">
        <v>102</v>
      </c>
      <c r="G291" s="229"/>
      <c r="H291" s="233">
        <v>263.39999999999998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206</v>
      </c>
      <c r="AU291" s="239" t="s">
        <v>86</v>
      </c>
      <c r="AV291" s="13" t="s">
        <v>86</v>
      </c>
      <c r="AW291" s="13" t="s">
        <v>32</v>
      </c>
      <c r="AX291" s="13" t="s">
        <v>81</v>
      </c>
      <c r="AY291" s="239" t="s">
        <v>198</v>
      </c>
    </row>
    <row r="292" s="2" customFormat="1" ht="16.5" customHeight="1">
      <c r="A292" s="39"/>
      <c r="B292" s="40"/>
      <c r="C292" s="214" t="s">
        <v>456</v>
      </c>
      <c r="D292" s="214" t="s">
        <v>200</v>
      </c>
      <c r="E292" s="215" t="s">
        <v>457</v>
      </c>
      <c r="F292" s="216" t="s">
        <v>458</v>
      </c>
      <c r="G292" s="217" t="s">
        <v>203</v>
      </c>
      <c r="H292" s="218">
        <v>3951</v>
      </c>
      <c r="I292" s="219"/>
      <c r="J292" s="220">
        <f>ROUND(I292*H292,2)</f>
        <v>0</v>
      </c>
      <c r="K292" s="221"/>
      <c r="L292" s="45"/>
      <c r="M292" s="222" t="s">
        <v>1</v>
      </c>
      <c r="N292" s="223" t="s">
        <v>41</v>
      </c>
      <c r="O292" s="92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6" t="s">
        <v>204</v>
      </c>
      <c r="AT292" s="226" t="s">
        <v>200</v>
      </c>
      <c r="AU292" s="226" t="s">
        <v>86</v>
      </c>
      <c r="AY292" s="18" t="s">
        <v>198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8" t="s">
        <v>81</v>
      </c>
      <c r="BK292" s="227">
        <f>ROUND(I292*H292,2)</f>
        <v>0</v>
      </c>
      <c r="BL292" s="18" t="s">
        <v>204</v>
      </c>
      <c r="BM292" s="226" t="s">
        <v>459</v>
      </c>
    </row>
    <row r="293" s="13" customFormat="1">
      <c r="A293" s="13"/>
      <c r="B293" s="228"/>
      <c r="C293" s="229"/>
      <c r="D293" s="230" t="s">
        <v>206</v>
      </c>
      <c r="E293" s="231" t="s">
        <v>1</v>
      </c>
      <c r="F293" s="232" t="s">
        <v>102</v>
      </c>
      <c r="G293" s="229"/>
      <c r="H293" s="233">
        <v>263.39999999999998</v>
      </c>
      <c r="I293" s="234"/>
      <c r="J293" s="229"/>
      <c r="K293" s="229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206</v>
      </c>
      <c r="AU293" s="239" t="s">
        <v>86</v>
      </c>
      <c r="AV293" s="13" t="s">
        <v>86</v>
      </c>
      <c r="AW293" s="13" t="s">
        <v>32</v>
      </c>
      <c r="AX293" s="13" t="s">
        <v>81</v>
      </c>
      <c r="AY293" s="239" t="s">
        <v>198</v>
      </c>
    </row>
    <row r="294" s="13" customFormat="1">
      <c r="A294" s="13"/>
      <c r="B294" s="228"/>
      <c r="C294" s="229"/>
      <c r="D294" s="230" t="s">
        <v>206</v>
      </c>
      <c r="E294" s="229"/>
      <c r="F294" s="232" t="s">
        <v>448</v>
      </c>
      <c r="G294" s="229"/>
      <c r="H294" s="233">
        <v>3951</v>
      </c>
      <c r="I294" s="234"/>
      <c r="J294" s="229"/>
      <c r="K294" s="229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206</v>
      </c>
      <c r="AU294" s="239" t="s">
        <v>86</v>
      </c>
      <c r="AV294" s="13" t="s">
        <v>86</v>
      </c>
      <c r="AW294" s="13" t="s">
        <v>4</v>
      </c>
      <c r="AX294" s="13" t="s">
        <v>81</v>
      </c>
      <c r="AY294" s="239" t="s">
        <v>198</v>
      </c>
    </row>
    <row r="295" s="2" customFormat="1" ht="21.75" customHeight="1">
      <c r="A295" s="39"/>
      <c r="B295" s="40"/>
      <c r="C295" s="214" t="s">
        <v>460</v>
      </c>
      <c r="D295" s="214" t="s">
        <v>200</v>
      </c>
      <c r="E295" s="215" t="s">
        <v>461</v>
      </c>
      <c r="F295" s="216" t="s">
        <v>462</v>
      </c>
      <c r="G295" s="217" t="s">
        <v>203</v>
      </c>
      <c r="H295" s="218">
        <v>263.39999999999998</v>
      </c>
      <c r="I295" s="219"/>
      <c r="J295" s="220">
        <f>ROUND(I295*H295,2)</f>
        <v>0</v>
      </c>
      <c r="K295" s="221"/>
      <c r="L295" s="45"/>
      <c r="M295" s="222" t="s">
        <v>1</v>
      </c>
      <c r="N295" s="223" t="s">
        <v>41</v>
      </c>
      <c r="O295" s="92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6" t="s">
        <v>204</v>
      </c>
      <c r="AT295" s="226" t="s">
        <v>200</v>
      </c>
      <c r="AU295" s="226" t="s">
        <v>86</v>
      </c>
      <c r="AY295" s="18" t="s">
        <v>198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8" t="s">
        <v>81</v>
      </c>
      <c r="BK295" s="227">
        <f>ROUND(I295*H295,2)</f>
        <v>0</v>
      </c>
      <c r="BL295" s="18" t="s">
        <v>204</v>
      </c>
      <c r="BM295" s="226" t="s">
        <v>463</v>
      </c>
    </row>
    <row r="296" s="13" customFormat="1">
      <c r="A296" s="13"/>
      <c r="B296" s="228"/>
      <c r="C296" s="229"/>
      <c r="D296" s="230" t="s">
        <v>206</v>
      </c>
      <c r="E296" s="231" t="s">
        <v>1</v>
      </c>
      <c r="F296" s="232" t="s">
        <v>102</v>
      </c>
      <c r="G296" s="229"/>
      <c r="H296" s="233">
        <v>263.39999999999998</v>
      </c>
      <c r="I296" s="234"/>
      <c r="J296" s="229"/>
      <c r="K296" s="229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206</v>
      </c>
      <c r="AU296" s="239" t="s">
        <v>86</v>
      </c>
      <c r="AV296" s="13" t="s">
        <v>86</v>
      </c>
      <c r="AW296" s="13" t="s">
        <v>32</v>
      </c>
      <c r="AX296" s="13" t="s">
        <v>81</v>
      </c>
      <c r="AY296" s="239" t="s">
        <v>198</v>
      </c>
    </row>
    <row r="297" s="2" customFormat="1" ht="24.15" customHeight="1">
      <c r="A297" s="39"/>
      <c r="B297" s="40"/>
      <c r="C297" s="214" t="s">
        <v>464</v>
      </c>
      <c r="D297" s="214" t="s">
        <v>200</v>
      </c>
      <c r="E297" s="215" t="s">
        <v>465</v>
      </c>
      <c r="F297" s="216" t="s">
        <v>466</v>
      </c>
      <c r="G297" s="217" t="s">
        <v>467</v>
      </c>
      <c r="H297" s="218">
        <v>2</v>
      </c>
      <c r="I297" s="219"/>
      <c r="J297" s="220">
        <f>ROUND(I297*H297,2)</f>
        <v>0</v>
      </c>
      <c r="K297" s="221"/>
      <c r="L297" s="45"/>
      <c r="M297" s="222" t="s">
        <v>1</v>
      </c>
      <c r="N297" s="223" t="s">
        <v>41</v>
      </c>
      <c r="O297" s="92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204</v>
      </c>
      <c r="AT297" s="226" t="s">
        <v>200</v>
      </c>
      <c r="AU297" s="226" t="s">
        <v>86</v>
      </c>
      <c r="AY297" s="18" t="s">
        <v>198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81</v>
      </c>
      <c r="BK297" s="227">
        <f>ROUND(I297*H297,2)</f>
        <v>0</v>
      </c>
      <c r="BL297" s="18" t="s">
        <v>204</v>
      </c>
      <c r="BM297" s="226" t="s">
        <v>468</v>
      </c>
    </row>
    <row r="298" s="2" customFormat="1" ht="24.15" customHeight="1">
      <c r="A298" s="39"/>
      <c r="B298" s="40"/>
      <c r="C298" s="214" t="s">
        <v>469</v>
      </c>
      <c r="D298" s="214" t="s">
        <v>200</v>
      </c>
      <c r="E298" s="215" t="s">
        <v>470</v>
      </c>
      <c r="F298" s="216" t="s">
        <v>471</v>
      </c>
      <c r="G298" s="217" t="s">
        <v>467</v>
      </c>
      <c r="H298" s="218">
        <v>2</v>
      </c>
      <c r="I298" s="219"/>
      <c r="J298" s="220">
        <f>ROUND(I298*H298,2)</f>
        <v>0</v>
      </c>
      <c r="K298" s="221"/>
      <c r="L298" s="45"/>
      <c r="M298" s="222" t="s">
        <v>1</v>
      </c>
      <c r="N298" s="223" t="s">
        <v>41</v>
      </c>
      <c r="O298" s="92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6" t="s">
        <v>204</v>
      </c>
      <c r="AT298" s="226" t="s">
        <v>200</v>
      </c>
      <c r="AU298" s="226" t="s">
        <v>86</v>
      </c>
      <c r="AY298" s="18" t="s">
        <v>198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8" t="s">
        <v>81</v>
      </c>
      <c r="BK298" s="227">
        <f>ROUND(I298*H298,2)</f>
        <v>0</v>
      </c>
      <c r="BL298" s="18" t="s">
        <v>204</v>
      </c>
      <c r="BM298" s="226" t="s">
        <v>472</v>
      </c>
    </row>
    <row r="299" s="2" customFormat="1" ht="24.15" customHeight="1">
      <c r="A299" s="39"/>
      <c r="B299" s="40"/>
      <c r="C299" s="214" t="s">
        <v>473</v>
      </c>
      <c r="D299" s="214" t="s">
        <v>200</v>
      </c>
      <c r="E299" s="215" t="s">
        <v>474</v>
      </c>
      <c r="F299" s="216" t="s">
        <v>475</v>
      </c>
      <c r="G299" s="217" t="s">
        <v>467</v>
      </c>
      <c r="H299" s="218">
        <v>20</v>
      </c>
      <c r="I299" s="219"/>
      <c r="J299" s="220">
        <f>ROUND(I299*H299,2)</f>
        <v>0</v>
      </c>
      <c r="K299" s="221"/>
      <c r="L299" s="45"/>
      <c r="M299" s="222" t="s">
        <v>1</v>
      </c>
      <c r="N299" s="223" t="s">
        <v>41</v>
      </c>
      <c r="O299" s="92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204</v>
      </c>
      <c r="AT299" s="226" t="s">
        <v>200</v>
      </c>
      <c r="AU299" s="226" t="s">
        <v>86</v>
      </c>
      <c r="AY299" s="18" t="s">
        <v>198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81</v>
      </c>
      <c r="BK299" s="227">
        <f>ROUND(I299*H299,2)</f>
        <v>0</v>
      </c>
      <c r="BL299" s="18" t="s">
        <v>204</v>
      </c>
      <c r="BM299" s="226" t="s">
        <v>476</v>
      </c>
    </row>
    <row r="300" s="13" customFormat="1">
      <c r="A300" s="13"/>
      <c r="B300" s="228"/>
      <c r="C300" s="229"/>
      <c r="D300" s="230" t="s">
        <v>206</v>
      </c>
      <c r="E300" s="231" t="s">
        <v>1</v>
      </c>
      <c r="F300" s="232" t="s">
        <v>86</v>
      </c>
      <c r="G300" s="229"/>
      <c r="H300" s="233">
        <v>2</v>
      </c>
      <c r="I300" s="234"/>
      <c r="J300" s="229"/>
      <c r="K300" s="229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206</v>
      </c>
      <c r="AU300" s="239" t="s">
        <v>86</v>
      </c>
      <c r="AV300" s="13" t="s">
        <v>86</v>
      </c>
      <c r="AW300" s="13" t="s">
        <v>32</v>
      </c>
      <c r="AX300" s="13" t="s">
        <v>76</v>
      </c>
      <c r="AY300" s="239" t="s">
        <v>198</v>
      </c>
    </row>
    <row r="301" s="13" customFormat="1">
      <c r="A301" s="13"/>
      <c r="B301" s="228"/>
      <c r="C301" s="229"/>
      <c r="D301" s="230" t="s">
        <v>206</v>
      </c>
      <c r="E301" s="231" t="s">
        <v>1</v>
      </c>
      <c r="F301" s="232" t="s">
        <v>477</v>
      </c>
      <c r="G301" s="229"/>
      <c r="H301" s="233">
        <v>20</v>
      </c>
      <c r="I301" s="234"/>
      <c r="J301" s="229"/>
      <c r="K301" s="229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206</v>
      </c>
      <c r="AU301" s="239" t="s">
        <v>86</v>
      </c>
      <c r="AV301" s="13" t="s">
        <v>86</v>
      </c>
      <c r="AW301" s="13" t="s">
        <v>32</v>
      </c>
      <c r="AX301" s="13" t="s">
        <v>81</v>
      </c>
      <c r="AY301" s="239" t="s">
        <v>198</v>
      </c>
    </row>
    <row r="302" s="2" customFormat="1" ht="24.15" customHeight="1">
      <c r="A302" s="39"/>
      <c r="B302" s="40"/>
      <c r="C302" s="214" t="s">
        <v>478</v>
      </c>
      <c r="D302" s="214" t="s">
        <v>200</v>
      </c>
      <c r="E302" s="215" t="s">
        <v>479</v>
      </c>
      <c r="F302" s="216" t="s">
        <v>480</v>
      </c>
      <c r="G302" s="217" t="s">
        <v>203</v>
      </c>
      <c r="H302" s="218">
        <v>300</v>
      </c>
      <c r="I302" s="219"/>
      <c r="J302" s="220">
        <f>ROUND(I302*H302,2)</f>
        <v>0</v>
      </c>
      <c r="K302" s="221"/>
      <c r="L302" s="45"/>
      <c r="M302" s="222" t="s">
        <v>1</v>
      </c>
      <c r="N302" s="223" t="s">
        <v>41</v>
      </c>
      <c r="O302" s="92"/>
      <c r="P302" s="224">
        <f>O302*H302</f>
        <v>0</v>
      </c>
      <c r="Q302" s="224">
        <v>3.4999999999999997E-05</v>
      </c>
      <c r="R302" s="224">
        <f>Q302*H302</f>
        <v>0.010499999999999999</v>
      </c>
      <c r="S302" s="224">
        <v>0</v>
      </c>
      <c r="T302" s="22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6" t="s">
        <v>204</v>
      </c>
      <c r="AT302" s="226" t="s">
        <v>200</v>
      </c>
      <c r="AU302" s="226" t="s">
        <v>86</v>
      </c>
      <c r="AY302" s="18" t="s">
        <v>198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8" t="s">
        <v>81</v>
      </c>
      <c r="BK302" s="227">
        <f>ROUND(I302*H302,2)</f>
        <v>0</v>
      </c>
      <c r="BL302" s="18" t="s">
        <v>204</v>
      </c>
      <c r="BM302" s="226" t="s">
        <v>481</v>
      </c>
    </row>
    <row r="303" s="13" customFormat="1">
      <c r="A303" s="13"/>
      <c r="B303" s="228"/>
      <c r="C303" s="229"/>
      <c r="D303" s="230" t="s">
        <v>206</v>
      </c>
      <c r="E303" s="231" t="s">
        <v>1</v>
      </c>
      <c r="F303" s="232" t="s">
        <v>482</v>
      </c>
      <c r="G303" s="229"/>
      <c r="H303" s="233">
        <v>300</v>
      </c>
      <c r="I303" s="234"/>
      <c r="J303" s="229"/>
      <c r="K303" s="229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206</v>
      </c>
      <c r="AU303" s="239" t="s">
        <v>86</v>
      </c>
      <c r="AV303" s="13" t="s">
        <v>86</v>
      </c>
      <c r="AW303" s="13" t="s">
        <v>32</v>
      </c>
      <c r="AX303" s="13" t="s">
        <v>81</v>
      </c>
      <c r="AY303" s="239" t="s">
        <v>198</v>
      </c>
    </row>
    <row r="304" s="2" customFormat="1" ht="16.5" customHeight="1">
      <c r="A304" s="39"/>
      <c r="B304" s="40"/>
      <c r="C304" s="214" t="s">
        <v>483</v>
      </c>
      <c r="D304" s="214" t="s">
        <v>200</v>
      </c>
      <c r="E304" s="215" t="s">
        <v>484</v>
      </c>
      <c r="F304" s="216" t="s">
        <v>485</v>
      </c>
      <c r="G304" s="217" t="s">
        <v>203</v>
      </c>
      <c r="H304" s="218">
        <v>1200</v>
      </c>
      <c r="I304" s="219"/>
      <c r="J304" s="220">
        <f>ROUND(I304*H304,2)</f>
        <v>0</v>
      </c>
      <c r="K304" s="221"/>
      <c r="L304" s="45"/>
      <c r="M304" s="222" t="s">
        <v>1</v>
      </c>
      <c r="N304" s="223" t="s">
        <v>41</v>
      </c>
      <c r="O304" s="92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6" t="s">
        <v>204</v>
      </c>
      <c r="AT304" s="226" t="s">
        <v>200</v>
      </c>
      <c r="AU304" s="226" t="s">
        <v>86</v>
      </c>
      <c r="AY304" s="18" t="s">
        <v>198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8" t="s">
        <v>81</v>
      </c>
      <c r="BK304" s="227">
        <f>ROUND(I304*H304,2)</f>
        <v>0</v>
      </c>
      <c r="BL304" s="18" t="s">
        <v>204</v>
      </c>
      <c r="BM304" s="226" t="s">
        <v>486</v>
      </c>
    </row>
    <row r="305" s="13" customFormat="1">
      <c r="A305" s="13"/>
      <c r="B305" s="228"/>
      <c r="C305" s="229"/>
      <c r="D305" s="230" t="s">
        <v>206</v>
      </c>
      <c r="E305" s="231" t="s">
        <v>1</v>
      </c>
      <c r="F305" s="232" t="s">
        <v>482</v>
      </c>
      <c r="G305" s="229"/>
      <c r="H305" s="233">
        <v>300</v>
      </c>
      <c r="I305" s="234"/>
      <c r="J305" s="229"/>
      <c r="K305" s="229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206</v>
      </c>
      <c r="AU305" s="239" t="s">
        <v>86</v>
      </c>
      <c r="AV305" s="13" t="s">
        <v>86</v>
      </c>
      <c r="AW305" s="13" t="s">
        <v>32</v>
      </c>
      <c r="AX305" s="13" t="s">
        <v>81</v>
      </c>
      <c r="AY305" s="239" t="s">
        <v>198</v>
      </c>
    </row>
    <row r="306" s="13" customFormat="1">
      <c r="A306" s="13"/>
      <c r="B306" s="228"/>
      <c r="C306" s="229"/>
      <c r="D306" s="230" t="s">
        <v>206</v>
      </c>
      <c r="E306" s="229"/>
      <c r="F306" s="232" t="s">
        <v>487</v>
      </c>
      <c r="G306" s="229"/>
      <c r="H306" s="233">
        <v>1200</v>
      </c>
      <c r="I306" s="234"/>
      <c r="J306" s="229"/>
      <c r="K306" s="229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206</v>
      </c>
      <c r="AU306" s="239" t="s">
        <v>86</v>
      </c>
      <c r="AV306" s="13" t="s">
        <v>86</v>
      </c>
      <c r="AW306" s="13" t="s">
        <v>4</v>
      </c>
      <c r="AX306" s="13" t="s">
        <v>81</v>
      </c>
      <c r="AY306" s="239" t="s">
        <v>198</v>
      </c>
    </row>
    <row r="307" s="2" customFormat="1" ht="21.75" customHeight="1">
      <c r="A307" s="39"/>
      <c r="B307" s="40"/>
      <c r="C307" s="214" t="s">
        <v>488</v>
      </c>
      <c r="D307" s="214" t="s">
        <v>200</v>
      </c>
      <c r="E307" s="215" t="s">
        <v>489</v>
      </c>
      <c r="F307" s="216" t="s">
        <v>490</v>
      </c>
      <c r="G307" s="217" t="s">
        <v>491</v>
      </c>
      <c r="H307" s="218">
        <v>1</v>
      </c>
      <c r="I307" s="219"/>
      <c r="J307" s="220">
        <f>ROUND(I307*H307,2)</f>
        <v>0</v>
      </c>
      <c r="K307" s="221"/>
      <c r="L307" s="45"/>
      <c r="M307" s="222" t="s">
        <v>1</v>
      </c>
      <c r="N307" s="223" t="s">
        <v>41</v>
      </c>
      <c r="O307" s="92"/>
      <c r="P307" s="224">
        <f>O307*H307</f>
        <v>0</v>
      </c>
      <c r="Q307" s="224">
        <v>0.0093600000000000003</v>
      </c>
      <c r="R307" s="224">
        <f>Q307*H307</f>
        <v>0.0093600000000000003</v>
      </c>
      <c r="S307" s="224">
        <v>0</v>
      </c>
      <c r="T307" s="22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6" t="s">
        <v>204</v>
      </c>
      <c r="AT307" s="226" t="s">
        <v>200</v>
      </c>
      <c r="AU307" s="226" t="s">
        <v>86</v>
      </c>
      <c r="AY307" s="18" t="s">
        <v>198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8" t="s">
        <v>81</v>
      </c>
      <c r="BK307" s="227">
        <f>ROUND(I307*H307,2)</f>
        <v>0</v>
      </c>
      <c r="BL307" s="18" t="s">
        <v>204</v>
      </c>
      <c r="BM307" s="226" t="s">
        <v>492</v>
      </c>
    </row>
    <row r="308" s="2" customFormat="1" ht="37.8" customHeight="1">
      <c r="A308" s="39"/>
      <c r="B308" s="40"/>
      <c r="C308" s="214" t="s">
        <v>493</v>
      </c>
      <c r="D308" s="214" t="s">
        <v>200</v>
      </c>
      <c r="E308" s="215" t="s">
        <v>494</v>
      </c>
      <c r="F308" s="216" t="s">
        <v>495</v>
      </c>
      <c r="G308" s="217" t="s">
        <v>215</v>
      </c>
      <c r="H308" s="218">
        <v>0.065000000000000002</v>
      </c>
      <c r="I308" s="219"/>
      <c r="J308" s="220">
        <f>ROUND(I308*H308,2)</f>
        <v>0</v>
      </c>
      <c r="K308" s="221"/>
      <c r="L308" s="45"/>
      <c r="M308" s="222" t="s">
        <v>1</v>
      </c>
      <c r="N308" s="223" t="s">
        <v>41</v>
      </c>
      <c r="O308" s="92"/>
      <c r="P308" s="224">
        <f>O308*H308</f>
        <v>0</v>
      </c>
      <c r="Q308" s="224">
        <v>0</v>
      </c>
      <c r="R308" s="224">
        <f>Q308*H308</f>
        <v>0</v>
      </c>
      <c r="S308" s="224">
        <v>2.2000000000000002</v>
      </c>
      <c r="T308" s="225">
        <f>S308*H308</f>
        <v>0.14300000000000002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204</v>
      </c>
      <c r="AT308" s="226" t="s">
        <v>200</v>
      </c>
      <c r="AU308" s="226" t="s">
        <v>86</v>
      </c>
      <c r="AY308" s="18" t="s">
        <v>198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81</v>
      </c>
      <c r="BK308" s="227">
        <f>ROUND(I308*H308,2)</f>
        <v>0</v>
      </c>
      <c r="BL308" s="18" t="s">
        <v>204</v>
      </c>
      <c r="BM308" s="226" t="s">
        <v>496</v>
      </c>
    </row>
    <row r="309" s="13" customFormat="1">
      <c r="A309" s="13"/>
      <c r="B309" s="228"/>
      <c r="C309" s="229"/>
      <c r="D309" s="230" t="s">
        <v>206</v>
      </c>
      <c r="E309" s="231" t="s">
        <v>1</v>
      </c>
      <c r="F309" s="232" t="s">
        <v>497</v>
      </c>
      <c r="G309" s="229"/>
      <c r="H309" s="233">
        <v>0.065000000000000002</v>
      </c>
      <c r="I309" s="234"/>
      <c r="J309" s="229"/>
      <c r="K309" s="229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206</v>
      </c>
      <c r="AU309" s="239" t="s">
        <v>86</v>
      </c>
      <c r="AV309" s="13" t="s">
        <v>86</v>
      </c>
      <c r="AW309" s="13" t="s">
        <v>32</v>
      </c>
      <c r="AX309" s="13" t="s">
        <v>81</v>
      </c>
      <c r="AY309" s="239" t="s">
        <v>198</v>
      </c>
    </row>
    <row r="310" s="2" customFormat="1" ht="24.15" customHeight="1">
      <c r="A310" s="39"/>
      <c r="B310" s="40"/>
      <c r="C310" s="214" t="s">
        <v>498</v>
      </c>
      <c r="D310" s="214" t="s">
        <v>200</v>
      </c>
      <c r="E310" s="215" t="s">
        <v>499</v>
      </c>
      <c r="F310" s="216" t="s">
        <v>500</v>
      </c>
      <c r="G310" s="217" t="s">
        <v>203</v>
      </c>
      <c r="H310" s="218">
        <v>0.81799999999999995</v>
      </c>
      <c r="I310" s="219"/>
      <c r="J310" s="220">
        <f>ROUND(I310*H310,2)</f>
        <v>0</v>
      </c>
      <c r="K310" s="221"/>
      <c r="L310" s="45"/>
      <c r="M310" s="222" t="s">
        <v>1</v>
      </c>
      <c r="N310" s="223" t="s">
        <v>41</v>
      </c>
      <c r="O310" s="92"/>
      <c r="P310" s="224">
        <f>O310*H310</f>
        <v>0</v>
      </c>
      <c r="Q310" s="224">
        <v>0</v>
      </c>
      <c r="R310" s="224">
        <f>Q310*H310</f>
        <v>0</v>
      </c>
      <c r="S310" s="224">
        <v>0.035000000000000003</v>
      </c>
      <c r="T310" s="225">
        <f>S310*H310</f>
        <v>0.028630000000000003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6" t="s">
        <v>204</v>
      </c>
      <c r="AT310" s="226" t="s">
        <v>200</v>
      </c>
      <c r="AU310" s="226" t="s">
        <v>86</v>
      </c>
      <c r="AY310" s="18" t="s">
        <v>198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8" t="s">
        <v>81</v>
      </c>
      <c r="BK310" s="227">
        <f>ROUND(I310*H310,2)</f>
        <v>0</v>
      </c>
      <c r="BL310" s="18" t="s">
        <v>204</v>
      </c>
      <c r="BM310" s="226" t="s">
        <v>501</v>
      </c>
    </row>
    <row r="311" s="13" customFormat="1">
      <c r="A311" s="13"/>
      <c r="B311" s="228"/>
      <c r="C311" s="229"/>
      <c r="D311" s="230" t="s">
        <v>206</v>
      </c>
      <c r="E311" s="231" t="s">
        <v>1</v>
      </c>
      <c r="F311" s="232" t="s">
        <v>132</v>
      </c>
      <c r="G311" s="229"/>
      <c r="H311" s="233">
        <v>0.81799999999999995</v>
      </c>
      <c r="I311" s="234"/>
      <c r="J311" s="229"/>
      <c r="K311" s="229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206</v>
      </c>
      <c r="AU311" s="239" t="s">
        <v>86</v>
      </c>
      <c r="AV311" s="13" t="s">
        <v>86</v>
      </c>
      <c r="AW311" s="13" t="s">
        <v>32</v>
      </c>
      <c r="AX311" s="13" t="s">
        <v>81</v>
      </c>
      <c r="AY311" s="239" t="s">
        <v>198</v>
      </c>
    </row>
    <row r="312" s="2" customFormat="1" ht="24.15" customHeight="1">
      <c r="A312" s="39"/>
      <c r="B312" s="40"/>
      <c r="C312" s="214" t="s">
        <v>502</v>
      </c>
      <c r="D312" s="214" t="s">
        <v>200</v>
      </c>
      <c r="E312" s="215" t="s">
        <v>503</v>
      </c>
      <c r="F312" s="216" t="s">
        <v>504</v>
      </c>
      <c r="G312" s="217" t="s">
        <v>289</v>
      </c>
      <c r="H312" s="218">
        <v>46.795000000000002</v>
      </c>
      <c r="I312" s="219"/>
      <c r="J312" s="220">
        <f>ROUND(I312*H312,2)</f>
        <v>0</v>
      </c>
      <c r="K312" s="221"/>
      <c r="L312" s="45"/>
      <c r="M312" s="222" t="s">
        <v>1</v>
      </c>
      <c r="N312" s="223" t="s">
        <v>41</v>
      </c>
      <c r="O312" s="92"/>
      <c r="P312" s="224">
        <f>O312*H312</f>
        <v>0</v>
      </c>
      <c r="Q312" s="224">
        <v>0</v>
      </c>
      <c r="R312" s="224">
        <f>Q312*H312</f>
        <v>0</v>
      </c>
      <c r="S312" s="224">
        <v>0.0070000000000000001</v>
      </c>
      <c r="T312" s="225">
        <f>S312*H312</f>
        <v>0.327565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6" t="s">
        <v>204</v>
      </c>
      <c r="AT312" s="226" t="s">
        <v>200</v>
      </c>
      <c r="AU312" s="226" t="s">
        <v>86</v>
      </c>
      <c r="AY312" s="18" t="s">
        <v>198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8" t="s">
        <v>81</v>
      </c>
      <c r="BK312" s="227">
        <f>ROUND(I312*H312,2)</f>
        <v>0</v>
      </c>
      <c r="BL312" s="18" t="s">
        <v>204</v>
      </c>
      <c r="BM312" s="226" t="s">
        <v>505</v>
      </c>
    </row>
    <row r="313" s="15" customFormat="1">
      <c r="A313" s="15"/>
      <c r="B313" s="251"/>
      <c r="C313" s="252"/>
      <c r="D313" s="230" t="s">
        <v>206</v>
      </c>
      <c r="E313" s="253" t="s">
        <v>1</v>
      </c>
      <c r="F313" s="254" t="s">
        <v>116</v>
      </c>
      <c r="G313" s="252"/>
      <c r="H313" s="253" t="s">
        <v>1</v>
      </c>
      <c r="I313" s="255"/>
      <c r="J313" s="252"/>
      <c r="K313" s="252"/>
      <c r="L313" s="256"/>
      <c r="M313" s="257"/>
      <c r="N313" s="258"/>
      <c r="O313" s="258"/>
      <c r="P313" s="258"/>
      <c r="Q313" s="258"/>
      <c r="R313" s="258"/>
      <c r="S313" s="258"/>
      <c r="T313" s="25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0" t="s">
        <v>206</v>
      </c>
      <c r="AU313" s="260" t="s">
        <v>86</v>
      </c>
      <c r="AV313" s="15" t="s">
        <v>81</v>
      </c>
      <c r="AW313" s="15" t="s">
        <v>32</v>
      </c>
      <c r="AX313" s="15" t="s">
        <v>76</v>
      </c>
      <c r="AY313" s="260" t="s">
        <v>198</v>
      </c>
    </row>
    <row r="314" s="13" customFormat="1">
      <c r="A314" s="13"/>
      <c r="B314" s="228"/>
      <c r="C314" s="229"/>
      <c r="D314" s="230" t="s">
        <v>206</v>
      </c>
      <c r="E314" s="231" t="s">
        <v>1</v>
      </c>
      <c r="F314" s="232" t="s">
        <v>506</v>
      </c>
      <c r="G314" s="229"/>
      <c r="H314" s="233">
        <v>23.484999999999999</v>
      </c>
      <c r="I314" s="234"/>
      <c r="J314" s="229"/>
      <c r="K314" s="229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206</v>
      </c>
      <c r="AU314" s="239" t="s">
        <v>86</v>
      </c>
      <c r="AV314" s="13" t="s">
        <v>86</v>
      </c>
      <c r="AW314" s="13" t="s">
        <v>32</v>
      </c>
      <c r="AX314" s="13" t="s">
        <v>76</v>
      </c>
      <c r="AY314" s="239" t="s">
        <v>198</v>
      </c>
    </row>
    <row r="315" s="13" customFormat="1">
      <c r="A315" s="13"/>
      <c r="B315" s="228"/>
      <c r="C315" s="229"/>
      <c r="D315" s="230" t="s">
        <v>206</v>
      </c>
      <c r="E315" s="231" t="s">
        <v>1</v>
      </c>
      <c r="F315" s="232" t="s">
        <v>507</v>
      </c>
      <c r="G315" s="229"/>
      <c r="H315" s="233">
        <v>23.309999999999999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206</v>
      </c>
      <c r="AU315" s="239" t="s">
        <v>86</v>
      </c>
      <c r="AV315" s="13" t="s">
        <v>86</v>
      </c>
      <c r="AW315" s="13" t="s">
        <v>32</v>
      </c>
      <c r="AX315" s="13" t="s">
        <v>76</v>
      </c>
      <c r="AY315" s="239" t="s">
        <v>198</v>
      </c>
    </row>
    <row r="316" s="14" customFormat="1">
      <c r="A316" s="14"/>
      <c r="B316" s="240"/>
      <c r="C316" s="241"/>
      <c r="D316" s="230" t="s">
        <v>206</v>
      </c>
      <c r="E316" s="242" t="s">
        <v>115</v>
      </c>
      <c r="F316" s="243" t="s">
        <v>208</v>
      </c>
      <c r="G316" s="241"/>
      <c r="H316" s="244">
        <v>46.795000000000002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206</v>
      </c>
      <c r="AU316" s="250" t="s">
        <v>86</v>
      </c>
      <c r="AV316" s="14" t="s">
        <v>204</v>
      </c>
      <c r="AW316" s="14" t="s">
        <v>32</v>
      </c>
      <c r="AX316" s="14" t="s">
        <v>81</v>
      </c>
      <c r="AY316" s="250" t="s">
        <v>198</v>
      </c>
    </row>
    <row r="317" s="2" customFormat="1" ht="33" customHeight="1">
      <c r="A317" s="39"/>
      <c r="B317" s="40"/>
      <c r="C317" s="214" t="s">
        <v>508</v>
      </c>
      <c r="D317" s="214" t="s">
        <v>200</v>
      </c>
      <c r="E317" s="215" t="s">
        <v>509</v>
      </c>
      <c r="F317" s="216" t="s">
        <v>510</v>
      </c>
      <c r="G317" s="217" t="s">
        <v>491</v>
      </c>
      <c r="H317" s="218">
        <v>6</v>
      </c>
      <c r="I317" s="219"/>
      <c r="J317" s="220">
        <f>ROUND(I317*H317,2)</f>
        <v>0</v>
      </c>
      <c r="K317" s="221"/>
      <c r="L317" s="45"/>
      <c r="M317" s="222" t="s">
        <v>1</v>
      </c>
      <c r="N317" s="223" t="s">
        <v>41</v>
      </c>
      <c r="O317" s="92"/>
      <c r="P317" s="224">
        <f>O317*H317</f>
        <v>0</v>
      </c>
      <c r="Q317" s="224">
        <v>0</v>
      </c>
      <c r="R317" s="224">
        <f>Q317*H317</f>
        <v>0</v>
      </c>
      <c r="S317" s="224">
        <v>0.014999999999999999</v>
      </c>
      <c r="T317" s="225">
        <f>S317*H317</f>
        <v>0.089999999999999997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6" t="s">
        <v>277</v>
      </c>
      <c r="AT317" s="226" t="s">
        <v>200</v>
      </c>
      <c r="AU317" s="226" t="s">
        <v>86</v>
      </c>
      <c r="AY317" s="18" t="s">
        <v>198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8" t="s">
        <v>81</v>
      </c>
      <c r="BK317" s="227">
        <f>ROUND(I317*H317,2)</f>
        <v>0</v>
      </c>
      <c r="BL317" s="18" t="s">
        <v>277</v>
      </c>
      <c r="BM317" s="226" t="s">
        <v>511</v>
      </c>
    </row>
    <row r="318" s="15" customFormat="1">
      <c r="A318" s="15"/>
      <c r="B318" s="251"/>
      <c r="C318" s="252"/>
      <c r="D318" s="230" t="s">
        <v>206</v>
      </c>
      <c r="E318" s="253" t="s">
        <v>1</v>
      </c>
      <c r="F318" s="254" t="s">
        <v>110</v>
      </c>
      <c r="G318" s="252"/>
      <c r="H318" s="253" t="s">
        <v>1</v>
      </c>
      <c r="I318" s="255"/>
      <c r="J318" s="252"/>
      <c r="K318" s="252"/>
      <c r="L318" s="256"/>
      <c r="M318" s="257"/>
      <c r="N318" s="258"/>
      <c r="O318" s="258"/>
      <c r="P318" s="258"/>
      <c r="Q318" s="258"/>
      <c r="R318" s="258"/>
      <c r="S318" s="258"/>
      <c r="T318" s="25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0" t="s">
        <v>206</v>
      </c>
      <c r="AU318" s="260" t="s">
        <v>86</v>
      </c>
      <c r="AV318" s="15" t="s">
        <v>81</v>
      </c>
      <c r="AW318" s="15" t="s">
        <v>32</v>
      </c>
      <c r="AX318" s="15" t="s">
        <v>76</v>
      </c>
      <c r="AY318" s="260" t="s">
        <v>198</v>
      </c>
    </row>
    <row r="319" s="13" customFormat="1">
      <c r="A319" s="13"/>
      <c r="B319" s="228"/>
      <c r="C319" s="229"/>
      <c r="D319" s="230" t="s">
        <v>206</v>
      </c>
      <c r="E319" s="231" t="s">
        <v>1</v>
      </c>
      <c r="F319" s="232" t="s">
        <v>512</v>
      </c>
      <c r="G319" s="229"/>
      <c r="H319" s="233">
        <v>4</v>
      </c>
      <c r="I319" s="234"/>
      <c r="J319" s="229"/>
      <c r="K319" s="229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206</v>
      </c>
      <c r="AU319" s="239" t="s">
        <v>86</v>
      </c>
      <c r="AV319" s="13" t="s">
        <v>86</v>
      </c>
      <c r="AW319" s="13" t="s">
        <v>32</v>
      </c>
      <c r="AX319" s="13" t="s">
        <v>76</v>
      </c>
      <c r="AY319" s="239" t="s">
        <v>198</v>
      </c>
    </row>
    <row r="320" s="13" customFormat="1">
      <c r="A320" s="13"/>
      <c r="B320" s="228"/>
      <c r="C320" s="229"/>
      <c r="D320" s="230" t="s">
        <v>206</v>
      </c>
      <c r="E320" s="231" t="s">
        <v>1</v>
      </c>
      <c r="F320" s="232" t="s">
        <v>513</v>
      </c>
      <c r="G320" s="229"/>
      <c r="H320" s="233">
        <v>2</v>
      </c>
      <c r="I320" s="234"/>
      <c r="J320" s="229"/>
      <c r="K320" s="229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206</v>
      </c>
      <c r="AU320" s="239" t="s">
        <v>86</v>
      </c>
      <c r="AV320" s="13" t="s">
        <v>86</v>
      </c>
      <c r="AW320" s="13" t="s">
        <v>32</v>
      </c>
      <c r="AX320" s="13" t="s">
        <v>76</v>
      </c>
      <c r="AY320" s="239" t="s">
        <v>198</v>
      </c>
    </row>
    <row r="321" s="14" customFormat="1">
      <c r="A321" s="14"/>
      <c r="B321" s="240"/>
      <c r="C321" s="241"/>
      <c r="D321" s="230" t="s">
        <v>206</v>
      </c>
      <c r="E321" s="242" t="s">
        <v>1</v>
      </c>
      <c r="F321" s="243" t="s">
        <v>208</v>
      </c>
      <c r="G321" s="241"/>
      <c r="H321" s="244">
        <v>6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206</v>
      </c>
      <c r="AU321" s="250" t="s">
        <v>86</v>
      </c>
      <c r="AV321" s="14" t="s">
        <v>204</v>
      </c>
      <c r="AW321" s="14" t="s">
        <v>32</v>
      </c>
      <c r="AX321" s="14" t="s">
        <v>81</v>
      </c>
      <c r="AY321" s="250" t="s">
        <v>198</v>
      </c>
    </row>
    <row r="322" s="2" customFormat="1" ht="33" customHeight="1">
      <c r="A322" s="39"/>
      <c r="B322" s="40"/>
      <c r="C322" s="214" t="s">
        <v>514</v>
      </c>
      <c r="D322" s="214" t="s">
        <v>200</v>
      </c>
      <c r="E322" s="215" t="s">
        <v>515</v>
      </c>
      <c r="F322" s="216" t="s">
        <v>516</v>
      </c>
      <c r="G322" s="217" t="s">
        <v>491</v>
      </c>
      <c r="H322" s="218">
        <v>4</v>
      </c>
      <c r="I322" s="219"/>
      <c r="J322" s="220">
        <f>ROUND(I322*H322,2)</f>
        <v>0</v>
      </c>
      <c r="K322" s="221"/>
      <c r="L322" s="45"/>
      <c r="M322" s="222" t="s">
        <v>1</v>
      </c>
      <c r="N322" s="223" t="s">
        <v>41</v>
      </c>
      <c r="O322" s="92"/>
      <c r="P322" s="224">
        <f>O322*H322</f>
        <v>0</v>
      </c>
      <c r="Q322" s="224">
        <v>0</v>
      </c>
      <c r="R322" s="224">
        <f>Q322*H322</f>
        <v>0</v>
      </c>
      <c r="S322" s="224">
        <v>0.029999999999999999</v>
      </c>
      <c r="T322" s="225">
        <f>S322*H322</f>
        <v>0.12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6" t="s">
        <v>204</v>
      </c>
      <c r="AT322" s="226" t="s">
        <v>200</v>
      </c>
      <c r="AU322" s="226" t="s">
        <v>86</v>
      </c>
      <c r="AY322" s="18" t="s">
        <v>198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8" t="s">
        <v>81</v>
      </c>
      <c r="BK322" s="227">
        <f>ROUND(I322*H322,2)</f>
        <v>0</v>
      </c>
      <c r="BL322" s="18" t="s">
        <v>204</v>
      </c>
      <c r="BM322" s="226" t="s">
        <v>517</v>
      </c>
    </row>
    <row r="323" s="15" customFormat="1">
      <c r="A323" s="15"/>
      <c r="B323" s="251"/>
      <c r="C323" s="252"/>
      <c r="D323" s="230" t="s">
        <v>206</v>
      </c>
      <c r="E323" s="253" t="s">
        <v>1</v>
      </c>
      <c r="F323" s="254" t="s">
        <v>110</v>
      </c>
      <c r="G323" s="252"/>
      <c r="H323" s="253" t="s">
        <v>1</v>
      </c>
      <c r="I323" s="255"/>
      <c r="J323" s="252"/>
      <c r="K323" s="252"/>
      <c r="L323" s="256"/>
      <c r="M323" s="257"/>
      <c r="N323" s="258"/>
      <c r="O323" s="258"/>
      <c r="P323" s="258"/>
      <c r="Q323" s="258"/>
      <c r="R323" s="258"/>
      <c r="S323" s="258"/>
      <c r="T323" s="25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0" t="s">
        <v>206</v>
      </c>
      <c r="AU323" s="260" t="s">
        <v>86</v>
      </c>
      <c r="AV323" s="15" t="s">
        <v>81</v>
      </c>
      <c r="AW323" s="15" t="s">
        <v>32</v>
      </c>
      <c r="AX323" s="15" t="s">
        <v>76</v>
      </c>
      <c r="AY323" s="260" t="s">
        <v>198</v>
      </c>
    </row>
    <row r="324" s="13" customFormat="1">
      <c r="A324" s="13"/>
      <c r="B324" s="228"/>
      <c r="C324" s="229"/>
      <c r="D324" s="230" t="s">
        <v>206</v>
      </c>
      <c r="E324" s="231" t="s">
        <v>1</v>
      </c>
      <c r="F324" s="232" t="s">
        <v>518</v>
      </c>
      <c r="G324" s="229"/>
      <c r="H324" s="233">
        <v>4</v>
      </c>
      <c r="I324" s="234"/>
      <c r="J324" s="229"/>
      <c r="K324" s="229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206</v>
      </c>
      <c r="AU324" s="239" t="s">
        <v>86</v>
      </c>
      <c r="AV324" s="13" t="s">
        <v>86</v>
      </c>
      <c r="AW324" s="13" t="s">
        <v>32</v>
      </c>
      <c r="AX324" s="13" t="s">
        <v>81</v>
      </c>
      <c r="AY324" s="239" t="s">
        <v>198</v>
      </c>
    </row>
    <row r="325" s="2" customFormat="1" ht="24.15" customHeight="1">
      <c r="A325" s="39"/>
      <c r="B325" s="40"/>
      <c r="C325" s="214" t="s">
        <v>519</v>
      </c>
      <c r="D325" s="214" t="s">
        <v>200</v>
      </c>
      <c r="E325" s="215" t="s">
        <v>520</v>
      </c>
      <c r="F325" s="216" t="s">
        <v>521</v>
      </c>
      <c r="G325" s="217" t="s">
        <v>289</v>
      </c>
      <c r="H325" s="218">
        <v>20.149999999999999</v>
      </c>
      <c r="I325" s="219"/>
      <c r="J325" s="220">
        <f>ROUND(I325*H325,2)</f>
        <v>0</v>
      </c>
      <c r="K325" s="221"/>
      <c r="L325" s="45"/>
      <c r="M325" s="222" t="s">
        <v>1</v>
      </c>
      <c r="N325" s="223" t="s">
        <v>41</v>
      </c>
      <c r="O325" s="92"/>
      <c r="P325" s="224">
        <f>O325*H325</f>
        <v>0</v>
      </c>
      <c r="Q325" s="224">
        <v>0</v>
      </c>
      <c r="R325" s="224">
        <f>Q325*H325</f>
        <v>0</v>
      </c>
      <c r="S325" s="224">
        <v>0.0080000000000000002</v>
      </c>
      <c r="T325" s="225">
        <f>S325*H325</f>
        <v>0.16119999999999998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6" t="s">
        <v>204</v>
      </c>
      <c r="AT325" s="226" t="s">
        <v>200</v>
      </c>
      <c r="AU325" s="226" t="s">
        <v>86</v>
      </c>
      <c r="AY325" s="18" t="s">
        <v>198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8" t="s">
        <v>81</v>
      </c>
      <c r="BK325" s="227">
        <f>ROUND(I325*H325,2)</f>
        <v>0</v>
      </c>
      <c r="BL325" s="18" t="s">
        <v>204</v>
      </c>
      <c r="BM325" s="226" t="s">
        <v>522</v>
      </c>
    </row>
    <row r="326" s="15" customFormat="1">
      <c r="A326" s="15"/>
      <c r="B326" s="251"/>
      <c r="C326" s="252"/>
      <c r="D326" s="230" t="s">
        <v>206</v>
      </c>
      <c r="E326" s="253" t="s">
        <v>1</v>
      </c>
      <c r="F326" s="254" t="s">
        <v>523</v>
      </c>
      <c r="G326" s="252"/>
      <c r="H326" s="253" t="s">
        <v>1</v>
      </c>
      <c r="I326" s="255"/>
      <c r="J326" s="252"/>
      <c r="K326" s="252"/>
      <c r="L326" s="256"/>
      <c r="M326" s="257"/>
      <c r="N326" s="258"/>
      <c r="O326" s="258"/>
      <c r="P326" s="258"/>
      <c r="Q326" s="258"/>
      <c r="R326" s="258"/>
      <c r="S326" s="258"/>
      <c r="T326" s="25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0" t="s">
        <v>206</v>
      </c>
      <c r="AU326" s="260" t="s">
        <v>86</v>
      </c>
      <c r="AV326" s="15" t="s">
        <v>81</v>
      </c>
      <c r="AW326" s="15" t="s">
        <v>32</v>
      </c>
      <c r="AX326" s="15" t="s">
        <v>76</v>
      </c>
      <c r="AY326" s="260" t="s">
        <v>198</v>
      </c>
    </row>
    <row r="327" s="13" customFormat="1">
      <c r="A327" s="13"/>
      <c r="B327" s="228"/>
      <c r="C327" s="229"/>
      <c r="D327" s="230" t="s">
        <v>206</v>
      </c>
      <c r="E327" s="231" t="s">
        <v>1</v>
      </c>
      <c r="F327" s="232" t="s">
        <v>524</v>
      </c>
      <c r="G327" s="229"/>
      <c r="H327" s="233">
        <v>2.75</v>
      </c>
      <c r="I327" s="234"/>
      <c r="J327" s="229"/>
      <c r="K327" s="229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206</v>
      </c>
      <c r="AU327" s="239" t="s">
        <v>86</v>
      </c>
      <c r="AV327" s="13" t="s">
        <v>86</v>
      </c>
      <c r="AW327" s="13" t="s">
        <v>32</v>
      </c>
      <c r="AX327" s="13" t="s">
        <v>76</v>
      </c>
      <c r="AY327" s="239" t="s">
        <v>198</v>
      </c>
    </row>
    <row r="328" s="13" customFormat="1">
      <c r="A328" s="13"/>
      <c r="B328" s="228"/>
      <c r="C328" s="229"/>
      <c r="D328" s="230" t="s">
        <v>206</v>
      </c>
      <c r="E328" s="231" t="s">
        <v>1</v>
      </c>
      <c r="F328" s="232" t="s">
        <v>525</v>
      </c>
      <c r="G328" s="229"/>
      <c r="H328" s="233">
        <v>17.399999999999999</v>
      </c>
      <c r="I328" s="234"/>
      <c r="J328" s="229"/>
      <c r="K328" s="229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206</v>
      </c>
      <c r="AU328" s="239" t="s">
        <v>86</v>
      </c>
      <c r="AV328" s="13" t="s">
        <v>86</v>
      </c>
      <c r="AW328" s="13" t="s">
        <v>32</v>
      </c>
      <c r="AX328" s="13" t="s">
        <v>76</v>
      </c>
      <c r="AY328" s="239" t="s">
        <v>198</v>
      </c>
    </row>
    <row r="329" s="14" customFormat="1">
      <c r="A329" s="14"/>
      <c r="B329" s="240"/>
      <c r="C329" s="241"/>
      <c r="D329" s="230" t="s">
        <v>206</v>
      </c>
      <c r="E329" s="242" t="s">
        <v>118</v>
      </c>
      <c r="F329" s="243" t="s">
        <v>208</v>
      </c>
      <c r="G329" s="241"/>
      <c r="H329" s="244">
        <v>20.149999999999999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206</v>
      </c>
      <c r="AU329" s="250" t="s">
        <v>86</v>
      </c>
      <c r="AV329" s="14" t="s">
        <v>204</v>
      </c>
      <c r="AW329" s="14" t="s">
        <v>32</v>
      </c>
      <c r="AX329" s="14" t="s">
        <v>81</v>
      </c>
      <c r="AY329" s="250" t="s">
        <v>198</v>
      </c>
    </row>
    <row r="330" s="2" customFormat="1" ht="24.15" customHeight="1">
      <c r="A330" s="39"/>
      <c r="B330" s="40"/>
      <c r="C330" s="214" t="s">
        <v>526</v>
      </c>
      <c r="D330" s="214" t="s">
        <v>200</v>
      </c>
      <c r="E330" s="215" t="s">
        <v>527</v>
      </c>
      <c r="F330" s="216" t="s">
        <v>528</v>
      </c>
      <c r="G330" s="217" t="s">
        <v>289</v>
      </c>
      <c r="H330" s="218">
        <v>66.944999999999993</v>
      </c>
      <c r="I330" s="219"/>
      <c r="J330" s="220">
        <f>ROUND(I330*H330,2)</f>
        <v>0</v>
      </c>
      <c r="K330" s="221"/>
      <c r="L330" s="45"/>
      <c r="M330" s="222" t="s">
        <v>1</v>
      </c>
      <c r="N330" s="223" t="s">
        <v>41</v>
      </c>
      <c r="O330" s="92"/>
      <c r="P330" s="224">
        <f>O330*H330</f>
        <v>0</v>
      </c>
      <c r="Q330" s="224">
        <v>0</v>
      </c>
      <c r="R330" s="224">
        <f>Q330*H330</f>
        <v>0</v>
      </c>
      <c r="S330" s="224">
        <v>0.0040000000000000001</v>
      </c>
      <c r="T330" s="225">
        <f>S330*H330</f>
        <v>0.26777999999999996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6" t="s">
        <v>204</v>
      </c>
      <c r="AT330" s="226" t="s">
        <v>200</v>
      </c>
      <c r="AU330" s="226" t="s">
        <v>86</v>
      </c>
      <c r="AY330" s="18" t="s">
        <v>198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8" t="s">
        <v>81</v>
      </c>
      <c r="BK330" s="227">
        <f>ROUND(I330*H330,2)</f>
        <v>0</v>
      </c>
      <c r="BL330" s="18" t="s">
        <v>204</v>
      </c>
      <c r="BM330" s="226" t="s">
        <v>529</v>
      </c>
    </row>
    <row r="331" s="13" customFormat="1">
      <c r="A331" s="13"/>
      <c r="B331" s="228"/>
      <c r="C331" s="229"/>
      <c r="D331" s="230" t="s">
        <v>206</v>
      </c>
      <c r="E331" s="231" t="s">
        <v>1</v>
      </c>
      <c r="F331" s="232" t="s">
        <v>530</v>
      </c>
      <c r="G331" s="229"/>
      <c r="H331" s="233">
        <v>66.944999999999993</v>
      </c>
      <c r="I331" s="234"/>
      <c r="J331" s="229"/>
      <c r="K331" s="229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206</v>
      </c>
      <c r="AU331" s="239" t="s">
        <v>86</v>
      </c>
      <c r="AV331" s="13" t="s">
        <v>86</v>
      </c>
      <c r="AW331" s="13" t="s">
        <v>32</v>
      </c>
      <c r="AX331" s="13" t="s">
        <v>81</v>
      </c>
      <c r="AY331" s="239" t="s">
        <v>198</v>
      </c>
    </row>
    <row r="332" s="2" customFormat="1" ht="24.15" customHeight="1">
      <c r="A332" s="39"/>
      <c r="B332" s="40"/>
      <c r="C332" s="214" t="s">
        <v>531</v>
      </c>
      <c r="D332" s="214" t="s">
        <v>200</v>
      </c>
      <c r="E332" s="215" t="s">
        <v>532</v>
      </c>
      <c r="F332" s="216" t="s">
        <v>533</v>
      </c>
      <c r="G332" s="217" t="s">
        <v>289</v>
      </c>
      <c r="H332" s="218">
        <v>66.944999999999993</v>
      </c>
      <c r="I332" s="219"/>
      <c r="J332" s="220">
        <f>ROUND(I332*H332,2)</f>
        <v>0</v>
      </c>
      <c r="K332" s="221"/>
      <c r="L332" s="45"/>
      <c r="M332" s="222" t="s">
        <v>1</v>
      </c>
      <c r="N332" s="223" t="s">
        <v>41</v>
      </c>
      <c r="O332" s="92"/>
      <c r="P332" s="224">
        <f>O332*H332</f>
        <v>0</v>
      </c>
      <c r="Q332" s="224">
        <v>0</v>
      </c>
      <c r="R332" s="224">
        <f>Q332*H332</f>
        <v>0</v>
      </c>
      <c r="S332" s="224">
        <v>0.0040000000000000001</v>
      </c>
      <c r="T332" s="225">
        <f>S332*H332</f>
        <v>0.26777999999999996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6" t="s">
        <v>204</v>
      </c>
      <c r="AT332" s="226" t="s">
        <v>200</v>
      </c>
      <c r="AU332" s="226" t="s">
        <v>86</v>
      </c>
      <c r="AY332" s="18" t="s">
        <v>198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8" t="s">
        <v>81</v>
      </c>
      <c r="BK332" s="227">
        <f>ROUND(I332*H332,2)</f>
        <v>0</v>
      </c>
      <c r="BL332" s="18" t="s">
        <v>204</v>
      </c>
      <c r="BM332" s="226" t="s">
        <v>534</v>
      </c>
    </row>
    <row r="333" s="13" customFormat="1">
      <c r="A333" s="13"/>
      <c r="B333" s="228"/>
      <c r="C333" s="229"/>
      <c r="D333" s="230" t="s">
        <v>206</v>
      </c>
      <c r="E333" s="231" t="s">
        <v>1</v>
      </c>
      <c r="F333" s="232" t="s">
        <v>530</v>
      </c>
      <c r="G333" s="229"/>
      <c r="H333" s="233">
        <v>66.944999999999993</v>
      </c>
      <c r="I333" s="234"/>
      <c r="J333" s="229"/>
      <c r="K333" s="229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206</v>
      </c>
      <c r="AU333" s="239" t="s">
        <v>86</v>
      </c>
      <c r="AV333" s="13" t="s">
        <v>86</v>
      </c>
      <c r="AW333" s="13" t="s">
        <v>32</v>
      </c>
      <c r="AX333" s="13" t="s">
        <v>81</v>
      </c>
      <c r="AY333" s="239" t="s">
        <v>198</v>
      </c>
    </row>
    <row r="334" s="2" customFormat="1" ht="24.15" customHeight="1">
      <c r="A334" s="39"/>
      <c r="B334" s="40"/>
      <c r="C334" s="214" t="s">
        <v>535</v>
      </c>
      <c r="D334" s="214" t="s">
        <v>200</v>
      </c>
      <c r="E334" s="215" t="s">
        <v>536</v>
      </c>
      <c r="F334" s="216" t="s">
        <v>537</v>
      </c>
      <c r="G334" s="217" t="s">
        <v>203</v>
      </c>
      <c r="H334" s="218">
        <v>2.544</v>
      </c>
      <c r="I334" s="219"/>
      <c r="J334" s="220">
        <f>ROUND(I334*H334,2)</f>
        <v>0</v>
      </c>
      <c r="K334" s="221"/>
      <c r="L334" s="45"/>
      <c r="M334" s="222" t="s">
        <v>1</v>
      </c>
      <c r="N334" s="223" t="s">
        <v>41</v>
      </c>
      <c r="O334" s="92"/>
      <c r="P334" s="224">
        <f>O334*H334</f>
        <v>0</v>
      </c>
      <c r="Q334" s="224">
        <v>0</v>
      </c>
      <c r="R334" s="224">
        <f>Q334*H334</f>
        <v>0</v>
      </c>
      <c r="S334" s="224">
        <v>0.031</v>
      </c>
      <c r="T334" s="225">
        <f>S334*H334</f>
        <v>0.078864000000000004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6" t="s">
        <v>204</v>
      </c>
      <c r="AT334" s="226" t="s">
        <v>200</v>
      </c>
      <c r="AU334" s="226" t="s">
        <v>86</v>
      </c>
      <c r="AY334" s="18" t="s">
        <v>198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8" t="s">
        <v>81</v>
      </c>
      <c r="BK334" s="227">
        <f>ROUND(I334*H334,2)</f>
        <v>0</v>
      </c>
      <c r="BL334" s="18" t="s">
        <v>204</v>
      </c>
      <c r="BM334" s="226" t="s">
        <v>538</v>
      </c>
    </row>
    <row r="335" s="13" customFormat="1">
      <c r="A335" s="13"/>
      <c r="B335" s="228"/>
      <c r="C335" s="229"/>
      <c r="D335" s="230" t="s">
        <v>206</v>
      </c>
      <c r="E335" s="231" t="s">
        <v>1</v>
      </c>
      <c r="F335" s="232" t="s">
        <v>402</v>
      </c>
      <c r="G335" s="229"/>
      <c r="H335" s="233">
        <v>2.544</v>
      </c>
      <c r="I335" s="234"/>
      <c r="J335" s="229"/>
      <c r="K335" s="229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206</v>
      </c>
      <c r="AU335" s="239" t="s">
        <v>86</v>
      </c>
      <c r="AV335" s="13" t="s">
        <v>86</v>
      </c>
      <c r="AW335" s="13" t="s">
        <v>32</v>
      </c>
      <c r="AX335" s="13" t="s">
        <v>76</v>
      </c>
      <c r="AY335" s="239" t="s">
        <v>198</v>
      </c>
    </row>
    <row r="336" s="14" customFormat="1">
      <c r="A336" s="14"/>
      <c r="B336" s="240"/>
      <c r="C336" s="241"/>
      <c r="D336" s="230" t="s">
        <v>206</v>
      </c>
      <c r="E336" s="242" t="s">
        <v>1</v>
      </c>
      <c r="F336" s="243" t="s">
        <v>208</v>
      </c>
      <c r="G336" s="241"/>
      <c r="H336" s="244">
        <v>2.544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206</v>
      </c>
      <c r="AU336" s="250" t="s">
        <v>86</v>
      </c>
      <c r="AV336" s="14" t="s">
        <v>204</v>
      </c>
      <c r="AW336" s="14" t="s">
        <v>32</v>
      </c>
      <c r="AX336" s="14" t="s">
        <v>81</v>
      </c>
      <c r="AY336" s="250" t="s">
        <v>198</v>
      </c>
    </row>
    <row r="337" s="2" customFormat="1" ht="24.15" customHeight="1">
      <c r="A337" s="39"/>
      <c r="B337" s="40"/>
      <c r="C337" s="214" t="s">
        <v>539</v>
      </c>
      <c r="D337" s="214" t="s">
        <v>200</v>
      </c>
      <c r="E337" s="215" t="s">
        <v>540</v>
      </c>
      <c r="F337" s="216" t="s">
        <v>541</v>
      </c>
      <c r="G337" s="217" t="s">
        <v>203</v>
      </c>
      <c r="H337" s="218">
        <v>2.444</v>
      </c>
      <c r="I337" s="219"/>
      <c r="J337" s="220">
        <f>ROUND(I337*H337,2)</f>
        <v>0</v>
      </c>
      <c r="K337" s="221"/>
      <c r="L337" s="45"/>
      <c r="M337" s="222" t="s">
        <v>1</v>
      </c>
      <c r="N337" s="223" t="s">
        <v>41</v>
      </c>
      <c r="O337" s="92"/>
      <c r="P337" s="224">
        <f>O337*H337</f>
        <v>0</v>
      </c>
      <c r="Q337" s="224">
        <v>0</v>
      </c>
      <c r="R337" s="224">
        <f>Q337*H337</f>
        <v>0</v>
      </c>
      <c r="S337" s="224">
        <v>0.027</v>
      </c>
      <c r="T337" s="225">
        <f>S337*H337</f>
        <v>0.065987999999999991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6" t="s">
        <v>204</v>
      </c>
      <c r="AT337" s="226" t="s">
        <v>200</v>
      </c>
      <c r="AU337" s="226" t="s">
        <v>86</v>
      </c>
      <c r="AY337" s="18" t="s">
        <v>198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8" t="s">
        <v>81</v>
      </c>
      <c r="BK337" s="227">
        <f>ROUND(I337*H337,2)</f>
        <v>0</v>
      </c>
      <c r="BL337" s="18" t="s">
        <v>204</v>
      </c>
      <c r="BM337" s="226" t="s">
        <v>542</v>
      </c>
    </row>
    <row r="338" s="13" customFormat="1">
      <c r="A338" s="13"/>
      <c r="B338" s="228"/>
      <c r="C338" s="229"/>
      <c r="D338" s="230" t="s">
        <v>206</v>
      </c>
      <c r="E338" s="231" t="s">
        <v>1</v>
      </c>
      <c r="F338" s="232" t="s">
        <v>403</v>
      </c>
      <c r="G338" s="229"/>
      <c r="H338" s="233">
        <v>2.444</v>
      </c>
      <c r="I338" s="234"/>
      <c r="J338" s="229"/>
      <c r="K338" s="229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206</v>
      </c>
      <c r="AU338" s="239" t="s">
        <v>86</v>
      </c>
      <c r="AV338" s="13" t="s">
        <v>86</v>
      </c>
      <c r="AW338" s="13" t="s">
        <v>32</v>
      </c>
      <c r="AX338" s="13" t="s">
        <v>76</v>
      </c>
      <c r="AY338" s="239" t="s">
        <v>198</v>
      </c>
    </row>
    <row r="339" s="14" customFormat="1">
      <c r="A339" s="14"/>
      <c r="B339" s="240"/>
      <c r="C339" s="241"/>
      <c r="D339" s="230" t="s">
        <v>206</v>
      </c>
      <c r="E339" s="242" t="s">
        <v>1</v>
      </c>
      <c r="F339" s="243" t="s">
        <v>208</v>
      </c>
      <c r="G339" s="241"/>
      <c r="H339" s="244">
        <v>2.444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206</v>
      </c>
      <c r="AU339" s="250" t="s">
        <v>86</v>
      </c>
      <c r="AV339" s="14" t="s">
        <v>204</v>
      </c>
      <c r="AW339" s="14" t="s">
        <v>32</v>
      </c>
      <c r="AX339" s="14" t="s">
        <v>81</v>
      </c>
      <c r="AY339" s="250" t="s">
        <v>198</v>
      </c>
    </row>
    <row r="340" s="2" customFormat="1" ht="24.15" customHeight="1">
      <c r="A340" s="39"/>
      <c r="B340" s="40"/>
      <c r="C340" s="214" t="s">
        <v>543</v>
      </c>
      <c r="D340" s="214" t="s">
        <v>200</v>
      </c>
      <c r="E340" s="215" t="s">
        <v>544</v>
      </c>
      <c r="F340" s="216" t="s">
        <v>545</v>
      </c>
      <c r="G340" s="217" t="s">
        <v>203</v>
      </c>
      <c r="H340" s="218">
        <v>103.666</v>
      </c>
      <c r="I340" s="219"/>
      <c r="J340" s="220">
        <f>ROUND(I340*H340,2)</f>
        <v>0</v>
      </c>
      <c r="K340" s="221"/>
      <c r="L340" s="45"/>
      <c r="M340" s="222" t="s">
        <v>1</v>
      </c>
      <c r="N340" s="223" t="s">
        <v>41</v>
      </c>
      <c r="O340" s="92"/>
      <c r="P340" s="224">
        <f>O340*H340</f>
        <v>0</v>
      </c>
      <c r="Q340" s="224">
        <v>0</v>
      </c>
      <c r="R340" s="224">
        <f>Q340*H340</f>
        <v>0</v>
      </c>
      <c r="S340" s="224">
        <v>0.023</v>
      </c>
      <c r="T340" s="225">
        <f>S340*H340</f>
        <v>2.3843179999999999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204</v>
      </c>
      <c r="AT340" s="226" t="s">
        <v>200</v>
      </c>
      <c r="AU340" s="226" t="s">
        <v>86</v>
      </c>
      <c r="AY340" s="18" t="s">
        <v>198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81</v>
      </c>
      <c r="BK340" s="227">
        <f>ROUND(I340*H340,2)</f>
        <v>0</v>
      </c>
      <c r="BL340" s="18" t="s">
        <v>204</v>
      </c>
      <c r="BM340" s="226" t="s">
        <v>546</v>
      </c>
    </row>
    <row r="341" s="13" customFormat="1">
      <c r="A341" s="13"/>
      <c r="B341" s="228"/>
      <c r="C341" s="229"/>
      <c r="D341" s="230" t="s">
        <v>206</v>
      </c>
      <c r="E341" s="231" t="s">
        <v>1</v>
      </c>
      <c r="F341" s="232" t="s">
        <v>404</v>
      </c>
      <c r="G341" s="229"/>
      <c r="H341" s="233">
        <v>7.2110000000000003</v>
      </c>
      <c r="I341" s="234"/>
      <c r="J341" s="229"/>
      <c r="K341" s="229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206</v>
      </c>
      <c r="AU341" s="239" t="s">
        <v>86</v>
      </c>
      <c r="AV341" s="13" t="s">
        <v>86</v>
      </c>
      <c r="AW341" s="13" t="s">
        <v>32</v>
      </c>
      <c r="AX341" s="13" t="s">
        <v>76</v>
      </c>
      <c r="AY341" s="239" t="s">
        <v>198</v>
      </c>
    </row>
    <row r="342" s="13" customFormat="1">
      <c r="A342" s="13"/>
      <c r="B342" s="228"/>
      <c r="C342" s="229"/>
      <c r="D342" s="230" t="s">
        <v>206</v>
      </c>
      <c r="E342" s="231" t="s">
        <v>1</v>
      </c>
      <c r="F342" s="232" t="s">
        <v>405</v>
      </c>
      <c r="G342" s="229"/>
      <c r="H342" s="233">
        <v>7.4960000000000004</v>
      </c>
      <c r="I342" s="234"/>
      <c r="J342" s="229"/>
      <c r="K342" s="229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206</v>
      </c>
      <c r="AU342" s="239" t="s">
        <v>86</v>
      </c>
      <c r="AV342" s="13" t="s">
        <v>86</v>
      </c>
      <c r="AW342" s="13" t="s">
        <v>32</v>
      </c>
      <c r="AX342" s="13" t="s">
        <v>76</v>
      </c>
      <c r="AY342" s="239" t="s">
        <v>198</v>
      </c>
    </row>
    <row r="343" s="13" customFormat="1">
      <c r="A343" s="13"/>
      <c r="B343" s="228"/>
      <c r="C343" s="229"/>
      <c r="D343" s="230" t="s">
        <v>206</v>
      </c>
      <c r="E343" s="231" t="s">
        <v>1</v>
      </c>
      <c r="F343" s="232" t="s">
        <v>547</v>
      </c>
      <c r="G343" s="229"/>
      <c r="H343" s="233">
        <v>25.350000000000001</v>
      </c>
      <c r="I343" s="234"/>
      <c r="J343" s="229"/>
      <c r="K343" s="229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206</v>
      </c>
      <c r="AU343" s="239" t="s">
        <v>86</v>
      </c>
      <c r="AV343" s="13" t="s">
        <v>86</v>
      </c>
      <c r="AW343" s="13" t="s">
        <v>32</v>
      </c>
      <c r="AX343" s="13" t="s">
        <v>76</v>
      </c>
      <c r="AY343" s="239" t="s">
        <v>198</v>
      </c>
    </row>
    <row r="344" s="13" customFormat="1">
      <c r="A344" s="13"/>
      <c r="B344" s="228"/>
      <c r="C344" s="229"/>
      <c r="D344" s="230" t="s">
        <v>206</v>
      </c>
      <c r="E344" s="231" t="s">
        <v>1</v>
      </c>
      <c r="F344" s="232" t="s">
        <v>548</v>
      </c>
      <c r="G344" s="229"/>
      <c r="H344" s="233">
        <v>27.533999999999999</v>
      </c>
      <c r="I344" s="234"/>
      <c r="J344" s="229"/>
      <c r="K344" s="229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206</v>
      </c>
      <c r="AU344" s="239" t="s">
        <v>86</v>
      </c>
      <c r="AV344" s="13" t="s">
        <v>86</v>
      </c>
      <c r="AW344" s="13" t="s">
        <v>32</v>
      </c>
      <c r="AX344" s="13" t="s">
        <v>76</v>
      </c>
      <c r="AY344" s="239" t="s">
        <v>198</v>
      </c>
    </row>
    <row r="345" s="13" customFormat="1">
      <c r="A345" s="13"/>
      <c r="B345" s="228"/>
      <c r="C345" s="229"/>
      <c r="D345" s="230" t="s">
        <v>206</v>
      </c>
      <c r="E345" s="231" t="s">
        <v>1</v>
      </c>
      <c r="F345" s="232" t="s">
        <v>549</v>
      </c>
      <c r="G345" s="229"/>
      <c r="H345" s="233">
        <v>31.59</v>
      </c>
      <c r="I345" s="234"/>
      <c r="J345" s="229"/>
      <c r="K345" s="229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206</v>
      </c>
      <c r="AU345" s="239" t="s">
        <v>86</v>
      </c>
      <c r="AV345" s="13" t="s">
        <v>86</v>
      </c>
      <c r="AW345" s="13" t="s">
        <v>32</v>
      </c>
      <c r="AX345" s="13" t="s">
        <v>76</v>
      </c>
      <c r="AY345" s="239" t="s">
        <v>198</v>
      </c>
    </row>
    <row r="346" s="13" customFormat="1">
      <c r="A346" s="13"/>
      <c r="B346" s="228"/>
      <c r="C346" s="229"/>
      <c r="D346" s="230" t="s">
        <v>206</v>
      </c>
      <c r="E346" s="231" t="s">
        <v>1</v>
      </c>
      <c r="F346" s="232" t="s">
        <v>409</v>
      </c>
      <c r="G346" s="229"/>
      <c r="H346" s="233">
        <v>4.4850000000000003</v>
      </c>
      <c r="I346" s="234"/>
      <c r="J346" s="229"/>
      <c r="K346" s="229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206</v>
      </c>
      <c r="AU346" s="239" t="s">
        <v>86</v>
      </c>
      <c r="AV346" s="13" t="s">
        <v>86</v>
      </c>
      <c r="AW346" s="13" t="s">
        <v>32</v>
      </c>
      <c r="AX346" s="13" t="s">
        <v>76</v>
      </c>
      <c r="AY346" s="239" t="s">
        <v>198</v>
      </c>
    </row>
    <row r="347" s="14" customFormat="1">
      <c r="A347" s="14"/>
      <c r="B347" s="240"/>
      <c r="C347" s="241"/>
      <c r="D347" s="230" t="s">
        <v>206</v>
      </c>
      <c r="E347" s="242" t="s">
        <v>1</v>
      </c>
      <c r="F347" s="243" t="s">
        <v>208</v>
      </c>
      <c r="G347" s="241"/>
      <c r="H347" s="244">
        <v>103.666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206</v>
      </c>
      <c r="AU347" s="250" t="s">
        <v>86</v>
      </c>
      <c r="AV347" s="14" t="s">
        <v>204</v>
      </c>
      <c r="AW347" s="14" t="s">
        <v>32</v>
      </c>
      <c r="AX347" s="14" t="s">
        <v>81</v>
      </c>
      <c r="AY347" s="250" t="s">
        <v>198</v>
      </c>
    </row>
    <row r="348" s="2" customFormat="1" ht="37.8" customHeight="1">
      <c r="A348" s="39"/>
      <c r="B348" s="40"/>
      <c r="C348" s="214" t="s">
        <v>550</v>
      </c>
      <c r="D348" s="214" t="s">
        <v>200</v>
      </c>
      <c r="E348" s="215" t="s">
        <v>551</v>
      </c>
      <c r="F348" s="216" t="s">
        <v>552</v>
      </c>
      <c r="G348" s="217" t="s">
        <v>203</v>
      </c>
      <c r="H348" s="218">
        <v>31.427</v>
      </c>
      <c r="I348" s="219"/>
      <c r="J348" s="220">
        <f>ROUND(I348*H348,2)</f>
        <v>0</v>
      </c>
      <c r="K348" s="221"/>
      <c r="L348" s="45"/>
      <c r="M348" s="222" t="s">
        <v>1</v>
      </c>
      <c r="N348" s="223" t="s">
        <v>41</v>
      </c>
      <c r="O348" s="92"/>
      <c r="P348" s="224">
        <f>O348*H348</f>
        <v>0</v>
      </c>
      <c r="Q348" s="224">
        <v>0</v>
      </c>
      <c r="R348" s="224">
        <f>Q348*H348</f>
        <v>0</v>
      </c>
      <c r="S348" s="224">
        <v>0.045999999999999999</v>
      </c>
      <c r="T348" s="225">
        <f>S348*H348</f>
        <v>1.4456419999999999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204</v>
      </c>
      <c r="AT348" s="226" t="s">
        <v>200</v>
      </c>
      <c r="AU348" s="226" t="s">
        <v>86</v>
      </c>
      <c r="AY348" s="18" t="s">
        <v>198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81</v>
      </c>
      <c r="BK348" s="227">
        <f>ROUND(I348*H348,2)</f>
        <v>0</v>
      </c>
      <c r="BL348" s="18" t="s">
        <v>204</v>
      </c>
      <c r="BM348" s="226" t="s">
        <v>553</v>
      </c>
    </row>
    <row r="349" s="15" customFormat="1">
      <c r="A349" s="15"/>
      <c r="B349" s="251"/>
      <c r="C349" s="252"/>
      <c r="D349" s="230" t="s">
        <v>206</v>
      </c>
      <c r="E349" s="253" t="s">
        <v>1</v>
      </c>
      <c r="F349" s="254" t="s">
        <v>275</v>
      </c>
      <c r="G349" s="252"/>
      <c r="H349" s="253" t="s">
        <v>1</v>
      </c>
      <c r="I349" s="255"/>
      <c r="J349" s="252"/>
      <c r="K349" s="252"/>
      <c r="L349" s="256"/>
      <c r="M349" s="257"/>
      <c r="N349" s="258"/>
      <c r="O349" s="258"/>
      <c r="P349" s="258"/>
      <c r="Q349" s="258"/>
      <c r="R349" s="258"/>
      <c r="S349" s="258"/>
      <c r="T349" s="25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0" t="s">
        <v>206</v>
      </c>
      <c r="AU349" s="260" t="s">
        <v>86</v>
      </c>
      <c r="AV349" s="15" t="s">
        <v>81</v>
      </c>
      <c r="AW349" s="15" t="s">
        <v>32</v>
      </c>
      <c r="AX349" s="15" t="s">
        <v>76</v>
      </c>
      <c r="AY349" s="260" t="s">
        <v>198</v>
      </c>
    </row>
    <row r="350" s="13" customFormat="1">
      <c r="A350" s="13"/>
      <c r="B350" s="228"/>
      <c r="C350" s="229"/>
      <c r="D350" s="230" t="s">
        <v>206</v>
      </c>
      <c r="E350" s="231" t="s">
        <v>1</v>
      </c>
      <c r="F350" s="232" t="s">
        <v>554</v>
      </c>
      <c r="G350" s="229"/>
      <c r="H350" s="233">
        <v>31.427</v>
      </c>
      <c r="I350" s="234"/>
      <c r="J350" s="229"/>
      <c r="K350" s="229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206</v>
      </c>
      <c r="AU350" s="239" t="s">
        <v>86</v>
      </c>
      <c r="AV350" s="13" t="s">
        <v>86</v>
      </c>
      <c r="AW350" s="13" t="s">
        <v>32</v>
      </c>
      <c r="AX350" s="13" t="s">
        <v>76</v>
      </c>
      <c r="AY350" s="239" t="s">
        <v>198</v>
      </c>
    </row>
    <row r="351" s="14" customFormat="1">
      <c r="A351" s="14"/>
      <c r="B351" s="240"/>
      <c r="C351" s="241"/>
      <c r="D351" s="230" t="s">
        <v>206</v>
      </c>
      <c r="E351" s="242" t="s">
        <v>121</v>
      </c>
      <c r="F351" s="243" t="s">
        <v>208</v>
      </c>
      <c r="G351" s="241"/>
      <c r="H351" s="244">
        <v>31.427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206</v>
      </c>
      <c r="AU351" s="250" t="s">
        <v>86</v>
      </c>
      <c r="AV351" s="14" t="s">
        <v>204</v>
      </c>
      <c r="AW351" s="14" t="s">
        <v>32</v>
      </c>
      <c r="AX351" s="14" t="s">
        <v>81</v>
      </c>
      <c r="AY351" s="250" t="s">
        <v>198</v>
      </c>
    </row>
    <row r="352" s="2" customFormat="1" ht="24.15" customHeight="1">
      <c r="A352" s="39"/>
      <c r="B352" s="40"/>
      <c r="C352" s="214" t="s">
        <v>555</v>
      </c>
      <c r="D352" s="214" t="s">
        <v>200</v>
      </c>
      <c r="E352" s="215" t="s">
        <v>556</v>
      </c>
      <c r="F352" s="216" t="s">
        <v>557</v>
      </c>
      <c r="G352" s="217" t="s">
        <v>203</v>
      </c>
      <c r="H352" s="218">
        <v>0.82499999999999996</v>
      </c>
      <c r="I352" s="219"/>
      <c r="J352" s="220">
        <f>ROUND(I352*H352,2)</f>
        <v>0</v>
      </c>
      <c r="K352" s="221"/>
      <c r="L352" s="45"/>
      <c r="M352" s="222" t="s">
        <v>1</v>
      </c>
      <c r="N352" s="223" t="s">
        <v>41</v>
      </c>
      <c r="O352" s="92"/>
      <c r="P352" s="224">
        <f>O352*H352</f>
        <v>0</v>
      </c>
      <c r="Q352" s="224">
        <v>0</v>
      </c>
      <c r="R352" s="224">
        <f>Q352*H352</f>
        <v>0</v>
      </c>
      <c r="S352" s="224">
        <v>0.068000000000000005</v>
      </c>
      <c r="T352" s="225">
        <f>S352*H352</f>
        <v>0.056100000000000004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204</v>
      </c>
      <c r="AT352" s="226" t="s">
        <v>200</v>
      </c>
      <c r="AU352" s="226" t="s">
        <v>86</v>
      </c>
      <c r="AY352" s="18" t="s">
        <v>198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81</v>
      </c>
      <c r="BK352" s="227">
        <f>ROUND(I352*H352,2)</f>
        <v>0</v>
      </c>
      <c r="BL352" s="18" t="s">
        <v>204</v>
      </c>
      <c r="BM352" s="226" t="s">
        <v>558</v>
      </c>
    </row>
    <row r="353" s="15" customFormat="1">
      <c r="A353" s="15"/>
      <c r="B353" s="251"/>
      <c r="C353" s="252"/>
      <c r="D353" s="230" t="s">
        <v>206</v>
      </c>
      <c r="E353" s="253" t="s">
        <v>1</v>
      </c>
      <c r="F353" s="254" t="s">
        <v>559</v>
      </c>
      <c r="G353" s="252"/>
      <c r="H353" s="253" t="s">
        <v>1</v>
      </c>
      <c r="I353" s="255"/>
      <c r="J353" s="252"/>
      <c r="K353" s="252"/>
      <c r="L353" s="256"/>
      <c r="M353" s="257"/>
      <c r="N353" s="258"/>
      <c r="O353" s="258"/>
      <c r="P353" s="258"/>
      <c r="Q353" s="258"/>
      <c r="R353" s="258"/>
      <c r="S353" s="258"/>
      <c r="T353" s="25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0" t="s">
        <v>206</v>
      </c>
      <c r="AU353" s="260" t="s">
        <v>86</v>
      </c>
      <c r="AV353" s="15" t="s">
        <v>81</v>
      </c>
      <c r="AW353" s="15" t="s">
        <v>32</v>
      </c>
      <c r="AX353" s="15" t="s">
        <v>76</v>
      </c>
      <c r="AY353" s="260" t="s">
        <v>198</v>
      </c>
    </row>
    <row r="354" s="13" customFormat="1">
      <c r="A354" s="13"/>
      <c r="B354" s="228"/>
      <c r="C354" s="229"/>
      <c r="D354" s="230" t="s">
        <v>206</v>
      </c>
      <c r="E354" s="231" t="s">
        <v>124</v>
      </c>
      <c r="F354" s="232" t="s">
        <v>560</v>
      </c>
      <c r="G354" s="229"/>
      <c r="H354" s="233">
        <v>0.82499999999999996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206</v>
      </c>
      <c r="AU354" s="239" t="s">
        <v>86</v>
      </c>
      <c r="AV354" s="13" t="s">
        <v>86</v>
      </c>
      <c r="AW354" s="13" t="s">
        <v>32</v>
      </c>
      <c r="AX354" s="13" t="s">
        <v>81</v>
      </c>
      <c r="AY354" s="239" t="s">
        <v>198</v>
      </c>
    </row>
    <row r="355" s="2" customFormat="1" ht="24.15" customHeight="1">
      <c r="A355" s="39"/>
      <c r="B355" s="40"/>
      <c r="C355" s="214" t="s">
        <v>561</v>
      </c>
      <c r="D355" s="214" t="s">
        <v>200</v>
      </c>
      <c r="E355" s="215" t="s">
        <v>562</v>
      </c>
      <c r="F355" s="216" t="s">
        <v>563</v>
      </c>
      <c r="G355" s="217" t="s">
        <v>203</v>
      </c>
      <c r="H355" s="218">
        <v>1.1399999999999999</v>
      </c>
      <c r="I355" s="219"/>
      <c r="J355" s="220">
        <f>ROUND(I355*H355,2)</f>
        <v>0</v>
      </c>
      <c r="K355" s="221"/>
      <c r="L355" s="45"/>
      <c r="M355" s="222" t="s">
        <v>1</v>
      </c>
      <c r="N355" s="223" t="s">
        <v>41</v>
      </c>
      <c r="O355" s="92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204</v>
      </c>
      <c r="AT355" s="226" t="s">
        <v>200</v>
      </c>
      <c r="AU355" s="226" t="s">
        <v>86</v>
      </c>
      <c r="AY355" s="18" t="s">
        <v>198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81</v>
      </c>
      <c r="BK355" s="227">
        <f>ROUND(I355*H355,2)</f>
        <v>0</v>
      </c>
      <c r="BL355" s="18" t="s">
        <v>204</v>
      </c>
      <c r="BM355" s="226" t="s">
        <v>564</v>
      </c>
    </row>
    <row r="356" s="13" customFormat="1">
      <c r="A356" s="13"/>
      <c r="B356" s="228"/>
      <c r="C356" s="229"/>
      <c r="D356" s="230" t="s">
        <v>206</v>
      </c>
      <c r="E356" s="231" t="s">
        <v>1</v>
      </c>
      <c r="F356" s="232" t="s">
        <v>104</v>
      </c>
      <c r="G356" s="229"/>
      <c r="H356" s="233">
        <v>1.1399999999999999</v>
      </c>
      <c r="I356" s="234"/>
      <c r="J356" s="229"/>
      <c r="K356" s="229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206</v>
      </c>
      <c r="AU356" s="239" t="s">
        <v>86</v>
      </c>
      <c r="AV356" s="13" t="s">
        <v>86</v>
      </c>
      <c r="AW356" s="13" t="s">
        <v>32</v>
      </c>
      <c r="AX356" s="13" t="s">
        <v>81</v>
      </c>
      <c r="AY356" s="239" t="s">
        <v>198</v>
      </c>
    </row>
    <row r="357" s="2" customFormat="1" ht="24.15" customHeight="1">
      <c r="A357" s="39"/>
      <c r="B357" s="40"/>
      <c r="C357" s="214" t="s">
        <v>565</v>
      </c>
      <c r="D357" s="214" t="s">
        <v>200</v>
      </c>
      <c r="E357" s="215" t="s">
        <v>566</v>
      </c>
      <c r="F357" s="216" t="s">
        <v>567</v>
      </c>
      <c r="G357" s="217" t="s">
        <v>391</v>
      </c>
      <c r="H357" s="218">
        <v>1</v>
      </c>
      <c r="I357" s="219"/>
      <c r="J357" s="220">
        <f>ROUND(I357*H357,2)</f>
        <v>0</v>
      </c>
      <c r="K357" s="221"/>
      <c r="L357" s="45"/>
      <c r="M357" s="222" t="s">
        <v>1</v>
      </c>
      <c r="N357" s="223" t="s">
        <v>41</v>
      </c>
      <c r="O357" s="92"/>
      <c r="P357" s="224">
        <f>O357*H357</f>
        <v>0</v>
      </c>
      <c r="Q357" s="224">
        <v>0</v>
      </c>
      <c r="R357" s="224">
        <f>Q357*H357</f>
        <v>0</v>
      </c>
      <c r="S357" s="224">
        <v>0.11</v>
      </c>
      <c r="T357" s="225">
        <f>S357*H357</f>
        <v>0.11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204</v>
      </c>
      <c r="AT357" s="226" t="s">
        <v>200</v>
      </c>
      <c r="AU357" s="226" t="s">
        <v>86</v>
      </c>
      <c r="AY357" s="18" t="s">
        <v>198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81</v>
      </c>
      <c r="BK357" s="227">
        <f>ROUND(I357*H357,2)</f>
        <v>0</v>
      </c>
      <c r="BL357" s="18" t="s">
        <v>204</v>
      </c>
      <c r="BM357" s="226" t="s">
        <v>568</v>
      </c>
    </row>
    <row r="358" s="2" customFormat="1" ht="24.15" customHeight="1">
      <c r="A358" s="39"/>
      <c r="B358" s="40"/>
      <c r="C358" s="214" t="s">
        <v>569</v>
      </c>
      <c r="D358" s="214" t="s">
        <v>200</v>
      </c>
      <c r="E358" s="215" t="s">
        <v>570</v>
      </c>
      <c r="F358" s="216" t="s">
        <v>571</v>
      </c>
      <c r="G358" s="217" t="s">
        <v>391</v>
      </c>
      <c r="H358" s="218">
        <v>1</v>
      </c>
      <c r="I358" s="219"/>
      <c r="J358" s="220">
        <f>ROUND(I358*H358,2)</f>
        <v>0</v>
      </c>
      <c r="K358" s="221"/>
      <c r="L358" s="45"/>
      <c r="M358" s="222" t="s">
        <v>1</v>
      </c>
      <c r="N358" s="223" t="s">
        <v>41</v>
      </c>
      <c r="O358" s="92"/>
      <c r="P358" s="224">
        <f>O358*H358</f>
        <v>0</v>
      </c>
      <c r="Q358" s="224">
        <v>0</v>
      </c>
      <c r="R358" s="224">
        <f>Q358*H358</f>
        <v>0</v>
      </c>
      <c r="S358" s="224">
        <v>0.11</v>
      </c>
      <c r="T358" s="225">
        <f>S358*H358</f>
        <v>0.11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6" t="s">
        <v>204</v>
      </c>
      <c r="AT358" s="226" t="s">
        <v>200</v>
      </c>
      <c r="AU358" s="226" t="s">
        <v>86</v>
      </c>
      <c r="AY358" s="18" t="s">
        <v>198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8" t="s">
        <v>81</v>
      </c>
      <c r="BK358" s="227">
        <f>ROUND(I358*H358,2)</f>
        <v>0</v>
      </c>
      <c r="BL358" s="18" t="s">
        <v>204</v>
      </c>
      <c r="BM358" s="226" t="s">
        <v>572</v>
      </c>
    </row>
    <row r="359" s="12" customFormat="1" ht="22.8" customHeight="1">
      <c r="A359" s="12"/>
      <c r="B359" s="198"/>
      <c r="C359" s="199"/>
      <c r="D359" s="200" t="s">
        <v>75</v>
      </c>
      <c r="E359" s="212" t="s">
        <v>573</v>
      </c>
      <c r="F359" s="212" t="s">
        <v>574</v>
      </c>
      <c r="G359" s="199"/>
      <c r="H359" s="199"/>
      <c r="I359" s="202"/>
      <c r="J359" s="213">
        <f>BK359</f>
        <v>0</v>
      </c>
      <c r="K359" s="199"/>
      <c r="L359" s="204"/>
      <c r="M359" s="205"/>
      <c r="N359" s="206"/>
      <c r="O359" s="206"/>
      <c r="P359" s="207">
        <f>SUM(P360:P364)</f>
        <v>0</v>
      </c>
      <c r="Q359" s="206"/>
      <c r="R359" s="207">
        <f>SUM(R360:R364)</f>
        <v>0</v>
      </c>
      <c r="S359" s="206"/>
      <c r="T359" s="208">
        <f>SUM(T360:T364)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9" t="s">
        <v>81</v>
      </c>
      <c r="AT359" s="210" t="s">
        <v>75</v>
      </c>
      <c r="AU359" s="210" t="s">
        <v>81</v>
      </c>
      <c r="AY359" s="209" t="s">
        <v>198</v>
      </c>
      <c r="BK359" s="211">
        <f>SUM(BK360:BK364)</f>
        <v>0</v>
      </c>
    </row>
    <row r="360" s="2" customFormat="1" ht="33" customHeight="1">
      <c r="A360" s="39"/>
      <c r="B360" s="40"/>
      <c r="C360" s="214" t="s">
        <v>575</v>
      </c>
      <c r="D360" s="214" t="s">
        <v>200</v>
      </c>
      <c r="E360" s="215" t="s">
        <v>576</v>
      </c>
      <c r="F360" s="216" t="s">
        <v>577</v>
      </c>
      <c r="G360" s="217" t="s">
        <v>227</v>
      </c>
      <c r="H360" s="218">
        <v>7.0519999999999996</v>
      </c>
      <c r="I360" s="219"/>
      <c r="J360" s="220">
        <f>ROUND(I360*H360,2)</f>
        <v>0</v>
      </c>
      <c r="K360" s="221"/>
      <c r="L360" s="45"/>
      <c r="M360" s="222" t="s">
        <v>1</v>
      </c>
      <c r="N360" s="223" t="s">
        <v>41</v>
      </c>
      <c r="O360" s="92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6" t="s">
        <v>204</v>
      </c>
      <c r="AT360" s="226" t="s">
        <v>200</v>
      </c>
      <c r="AU360" s="226" t="s">
        <v>86</v>
      </c>
      <c r="AY360" s="18" t="s">
        <v>198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8" t="s">
        <v>81</v>
      </c>
      <c r="BK360" s="227">
        <f>ROUND(I360*H360,2)</f>
        <v>0</v>
      </c>
      <c r="BL360" s="18" t="s">
        <v>204</v>
      </c>
      <c r="BM360" s="226" t="s">
        <v>578</v>
      </c>
    </row>
    <row r="361" s="2" customFormat="1" ht="24.15" customHeight="1">
      <c r="A361" s="39"/>
      <c r="B361" s="40"/>
      <c r="C361" s="214" t="s">
        <v>579</v>
      </c>
      <c r="D361" s="214" t="s">
        <v>200</v>
      </c>
      <c r="E361" s="215" t="s">
        <v>580</v>
      </c>
      <c r="F361" s="216" t="s">
        <v>581</v>
      </c>
      <c r="G361" s="217" t="s">
        <v>227</v>
      </c>
      <c r="H361" s="218">
        <v>7.0519999999999996</v>
      </c>
      <c r="I361" s="219"/>
      <c r="J361" s="220">
        <f>ROUND(I361*H361,2)</f>
        <v>0</v>
      </c>
      <c r="K361" s="221"/>
      <c r="L361" s="45"/>
      <c r="M361" s="222" t="s">
        <v>1</v>
      </c>
      <c r="N361" s="223" t="s">
        <v>41</v>
      </c>
      <c r="O361" s="92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6" t="s">
        <v>204</v>
      </c>
      <c r="AT361" s="226" t="s">
        <v>200</v>
      </c>
      <c r="AU361" s="226" t="s">
        <v>86</v>
      </c>
      <c r="AY361" s="18" t="s">
        <v>198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8" t="s">
        <v>81</v>
      </c>
      <c r="BK361" s="227">
        <f>ROUND(I361*H361,2)</f>
        <v>0</v>
      </c>
      <c r="BL361" s="18" t="s">
        <v>204</v>
      </c>
      <c r="BM361" s="226" t="s">
        <v>582</v>
      </c>
    </row>
    <row r="362" s="2" customFormat="1" ht="24.15" customHeight="1">
      <c r="A362" s="39"/>
      <c r="B362" s="40"/>
      <c r="C362" s="214" t="s">
        <v>583</v>
      </c>
      <c r="D362" s="214" t="s">
        <v>200</v>
      </c>
      <c r="E362" s="215" t="s">
        <v>584</v>
      </c>
      <c r="F362" s="216" t="s">
        <v>585</v>
      </c>
      <c r="G362" s="217" t="s">
        <v>227</v>
      </c>
      <c r="H362" s="218">
        <v>133.988</v>
      </c>
      <c r="I362" s="219"/>
      <c r="J362" s="220">
        <f>ROUND(I362*H362,2)</f>
        <v>0</v>
      </c>
      <c r="K362" s="221"/>
      <c r="L362" s="45"/>
      <c r="M362" s="222" t="s">
        <v>1</v>
      </c>
      <c r="N362" s="223" t="s">
        <v>41</v>
      </c>
      <c r="O362" s="92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204</v>
      </c>
      <c r="AT362" s="226" t="s">
        <v>200</v>
      </c>
      <c r="AU362" s="226" t="s">
        <v>86</v>
      </c>
      <c r="AY362" s="18" t="s">
        <v>198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81</v>
      </c>
      <c r="BK362" s="227">
        <f>ROUND(I362*H362,2)</f>
        <v>0</v>
      </c>
      <c r="BL362" s="18" t="s">
        <v>204</v>
      </c>
      <c r="BM362" s="226" t="s">
        <v>586</v>
      </c>
    </row>
    <row r="363" s="13" customFormat="1">
      <c r="A363" s="13"/>
      <c r="B363" s="228"/>
      <c r="C363" s="229"/>
      <c r="D363" s="230" t="s">
        <v>206</v>
      </c>
      <c r="E363" s="229"/>
      <c r="F363" s="232" t="s">
        <v>587</v>
      </c>
      <c r="G363" s="229"/>
      <c r="H363" s="233">
        <v>133.988</v>
      </c>
      <c r="I363" s="234"/>
      <c r="J363" s="229"/>
      <c r="K363" s="229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206</v>
      </c>
      <c r="AU363" s="239" t="s">
        <v>86</v>
      </c>
      <c r="AV363" s="13" t="s">
        <v>86</v>
      </c>
      <c r="AW363" s="13" t="s">
        <v>4</v>
      </c>
      <c r="AX363" s="13" t="s">
        <v>81</v>
      </c>
      <c r="AY363" s="239" t="s">
        <v>198</v>
      </c>
    </row>
    <row r="364" s="2" customFormat="1" ht="33" customHeight="1">
      <c r="A364" s="39"/>
      <c r="B364" s="40"/>
      <c r="C364" s="214" t="s">
        <v>588</v>
      </c>
      <c r="D364" s="214" t="s">
        <v>200</v>
      </c>
      <c r="E364" s="215" t="s">
        <v>589</v>
      </c>
      <c r="F364" s="216" t="s">
        <v>590</v>
      </c>
      <c r="G364" s="217" t="s">
        <v>227</v>
      </c>
      <c r="H364" s="218">
        <v>7.0519999999999996</v>
      </c>
      <c r="I364" s="219"/>
      <c r="J364" s="220">
        <f>ROUND(I364*H364,2)</f>
        <v>0</v>
      </c>
      <c r="K364" s="221"/>
      <c r="L364" s="45"/>
      <c r="M364" s="222" t="s">
        <v>1</v>
      </c>
      <c r="N364" s="223" t="s">
        <v>41</v>
      </c>
      <c r="O364" s="92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6" t="s">
        <v>204</v>
      </c>
      <c r="AT364" s="226" t="s">
        <v>200</v>
      </c>
      <c r="AU364" s="226" t="s">
        <v>86</v>
      </c>
      <c r="AY364" s="18" t="s">
        <v>198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8" t="s">
        <v>81</v>
      </c>
      <c r="BK364" s="227">
        <f>ROUND(I364*H364,2)</f>
        <v>0</v>
      </c>
      <c r="BL364" s="18" t="s">
        <v>204</v>
      </c>
      <c r="BM364" s="226" t="s">
        <v>591</v>
      </c>
    </row>
    <row r="365" s="12" customFormat="1" ht="22.8" customHeight="1">
      <c r="A365" s="12"/>
      <c r="B365" s="198"/>
      <c r="C365" s="199"/>
      <c r="D365" s="200" t="s">
        <v>75</v>
      </c>
      <c r="E365" s="212" t="s">
        <v>592</v>
      </c>
      <c r="F365" s="212" t="s">
        <v>593</v>
      </c>
      <c r="G365" s="199"/>
      <c r="H365" s="199"/>
      <c r="I365" s="202"/>
      <c r="J365" s="213">
        <f>BK365</f>
        <v>0</v>
      </c>
      <c r="K365" s="199"/>
      <c r="L365" s="204"/>
      <c r="M365" s="205"/>
      <c r="N365" s="206"/>
      <c r="O365" s="206"/>
      <c r="P365" s="207">
        <f>P366</f>
        <v>0</v>
      </c>
      <c r="Q365" s="206"/>
      <c r="R365" s="207">
        <f>R366</f>
        <v>0</v>
      </c>
      <c r="S365" s="206"/>
      <c r="T365" s="208">
        <f>T366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81</v>
      </c>
      <c r="AT365" s="210" t="s">
        <v>75</v>
      </c>
      <c r="AU365" s="210" t="s">
        <v>81</v>
      </c>
      <c r="AY365" s="209" t="s">
        <v>198</v>
      </c>
      <c r="BK365" s="211">
        <f>BK366</f>
        <v>0</v>
      </c>
    </row>
    <row r="366" s="2" customFormat="1" ht="21.75" customHeight="1">
      <c r="A366" s="39"/>
      <c r="B366" s="40"/>
      <c r="C366" s="214" t="s">
        <v>594</v>
      </c>
      <c r="D366" s="214" t="s">
        <v>200</v>
      </c>
      <c r="E366" s="215" t="s">
        <v>595</v>
      </c>
      <c r="F366" s="216" t="s">
        <v>596</v>
      </c>
      <c r="G366" s="217" t="s">
        <v>227</v>
      </c>
      <c r="H366" s="218">
        <v>3.8839999999999999</v>
      </c>
      <c r="I366" s="219"/>
      <c r="J366" s="220">
        <f>ROUND(I366*H366,2)</f>
        <v>0</v>
      </c>
      <c r="K366" s="221"/>
      <c r="L366" s="45"/>
      <c r="M366" s="222" t="s">
        <v>1</v>
      </c>
      <c r="N366" s="223" t="s">
        <v>41</v>
      </c>
      <c r="O366" s="92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6" t="s">
        <v>204</v>
      </c>
      <c r="AT366" s="226" t="s">
        <v>200</v>
      </c>
      <c r="AU366" s="226" t="s">
        <v>86</v>
      </c>
      <c r="AY366" s="18" t="s">
        <v>198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8" t="s">
        <v>81</v>
      </c>
      <c r="BK366" s="227">
        <f>ROUND(I366*H366,2)</f>
        <v>0</v>
      </c>
      <c r="BL366" s="18" t="s">
        <v>204</v>
      </c>
      <c r="BM366" s="226" t="s">
        <v>597</v>
      </c>
    </row>
    <row r="367" s="12" customFormat="1" ht="25.92" customHeight="1">
      <c r="A367" s="12"/>
      <c r="B367" s="198"/>
      <c r="C367" s="199"/>
      <c r="D367" s="200" t="s">
        <v>75</v>
      </c>
      <c r="E367" s="201" t="s">
        <v>598</v>
      </c>
      <c r="F367" s="201" t="s">
        <v>599</v>
      </c>
      <c r="G367" s="199"/>
      <c r="H367" s="199"/>
      <c r="I367" s="202"/>
      <c r="J367" s="203">
        <f>BK367</f>
        <v>0</v>
      </c>
      <c r="K367" s="199"/>
      <c r="L367" s="204"/>
      <c r="M367" s="205"/>
      <c r="N367" s="206"/>
      <c r="O367" s="206"/>
      <c r="P367" s="207">
        <f>P368+P379+P395+P398+P406+P426+P449+P490+P493+P509+P532+P544+P560</f>
        <v>0</v>
      </c>
      <c r="Q367" s="206"/>
      <c r="R367" s="207">
        <f>R368+R379+R395+R398+R406+R426+R449+R490+R493+R509+R532+R544+R560</f>
        <v>0.73303826652300008</v>
      </c>
      <c r="S367" s="206"/>
      <c r="T367" s="208">
        <f>T368+T379+T395+T398+T406+T426+T449+T490+T493+T509+T532+T544+T560</f>
        <v>0.76669889000000013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9" t="s">
        <v>86</v>
      </c>
      <c r="AT367" s="210" t="s">
        <v>75</v>
      </c>
      <c r="AU367" s="210" t="s">
        <v>76</v>
      </c>
      <c r="AY367" s="209" t="s">
        <v>198</v>
      </c>
      <c r="BK367" s="211">
        <f>BK368+BK379+BK395+BK398+BK406+BK426+BK449+BK490+BK493+BK509+BK532+BK544+BK560</f>
        <v>0</v>
      </c>
    </row>
    <row r="368" s="12" customFormat="1" ht="22.8" customHeight="1">
      <c r="A368" s="12"/>
      <c r="B368" s="198"/>
      <c r="C368" s="199"/>
      <c r="D368" s="200" t="s">
        <v>75</v>
      </c>
      <c r="E368" s="212" t="s">
        <v>600</v>
      </c>
      <c r="F368" s="212" t="s">
        <v>601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SUM(P369:P378)</f>
        <v>0</v>
      </c>
      <c r="Q368" s="206"/>
      <c r="R368" s="207">
        <f>SUM(R369:R378)</f>
        <v>0.074017199999999991</v>
      </c>
      <c r="S368" s="206"/>
      <c r="T368" s="208">
        <f>SUM(T369:T378)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86</v>
      </c>
      <c r="AT368" s="210" t="s">
        <v>75</v>
      </c>
      <c r="AU368" s="210" t="s">
        <v>81</v>
      </c>
      <c r="AY368" s="209" t="s">
        <v>198</v>
      </c>
      <c r="BK368" s="211">
        <f>SUM(BK369:BK378)</f>
        <v>0</v>
      </c>
    </row>
    <row r="369" s="2" customFormat="1" ht="24.15" customHeight="1">
      <c r="A369" s="39"/>
      <c r="B369" s="40"/>
      <c r="C369" s="214" t="s">
        <v>602</v>
      </c>
      <c r="D369" s="214" t="s">
        <v>200</v>
      </c>
      <c r="E369" s="215" t="s">
        <v>603</v>
      </c>
      <c r="F369" s="216" t="s">
        <v>604</v>
      </c>
      <c r="G369" s="217" t="s">
        <v>203</v>
      </c>
      <c r="H369" s="218">
        <v>9</v>
      </c>
      <c r="I369" s="219"/>
      <c r="J369" s="220">
        <f>ROUND(I369*H369,2)</f>
        <v>0</v>
      </c>
      <c r="K369" s="221"/>
      <c r="L369" s="45"/>
      <c r="M369" s="222" t="s">
        <v>1</v>
      </c>
      <c r="N369" s="223" t="s">
        <v>41</v>
      </c>
      <c r="O369" s="92"/>
      <c r="P369" s="224">
        <f>O369*H369</f>
        <v>0</v>
      </c>
      <c r="Q369" s="224">
        <v>3.0000000000000001E-05</v>
      </c>
      <c r="R369" s="224">
        <f>Q369*H369</f>
        <v>0.00027</v>
      </c>
      <c r="S369" s="224">
        <v>0</v>
      </c>
      <c r="T369" s="22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6" t="s">
        <v>277</v>
      </c>
      <c r="AT369" s="226" t="s">
        <v>200</v>
      </c>
      <c r="AU369" s="226" t="s">
        <v>86</v>
      </c>
      <c r="AY369" s="18" t="s">
        <v>198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8" t="s">
        <v>81</v>
      </c>
      <c r="BK369" s="227">
        <f>ROUND(I369*H369,2)</f>
        <v>0</v>
      </c>
      <c r="BL369" s="18" t="s">
        <v>277</v>
      </c>
      <c r="BM369" s="226" t="s">
        <v>605</v>
      </c>
    </row>
    <row r="370" s="2" customFormat="1" ht="16.5" customHeight="1">
      <c r="A370" s="39"/>
      <c r="B370" s="40"/>
      <c r="C370" s="261" t="s">
        <v>606</v>
      </c>
      <c r="D370" s="261" t="s">
        <v>259</v>
      </c>
      <c r="E370" s="262" t="s">
        <v>607</v>
      </c>
      <c r="F370" s="263" t="s">
        <v>608</v>
      </c>
      <c r="G370" s="264" t="s">
        <v>227</v>
      </c>
      <c r="H370" s="265">
        <v>0.017000000000000001</v>
      </c>
      <c r="I370" s="266"/>
      <c r="J370" s="267">
        <f>ROUND(I370*H370,2)</f>
        <v>0</v>
      </c>
      <c r="K370" s="268"/>
      <c r="L370" s="269"/>
      <c r="M370" s="270" t="s">
        <v>1</v>
      </c>
      <c r="N370" s="271" t="s">
        <v>41</v>
      </c>
      <c r="O370" s="92"/>
      <c r="P370" s="224">
        <f>O370*H370</f>
        <v>0</v>
      </c>
      <c r="Q370" s="224">
        <v>1</v>
      </c>
      <c r="R370" s="224">
        <f>Q370*H370</f>
        <v>0.017000000000000001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368</v>
      </c>
      <c r="AT370" s="226" t="s">
        <v>259</v>
      </c>
      <c r="AU370" s="226" t="s">
        <v>86</v>
      </c>
      <c r="AY370" s="18" t="s">
        <v>198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81</v>
      </c>
      <c r="BK370" s="227">
        <f>ROUND(I370*H370,2)</f>
        <v>0</v>
      </c>
      <c r="BL370" s="18" t="s">
        <v>277</v>
      </c>
      <c r="BM370" s="226" t="s">
        <v>609</v>
      </c>
    </row>
    <row r="371" s="13" customFormat="1">
      <c r="A371" s="13"/>
      <c r="B371" s="228"/>
      <c r="C371" s="229"/>
      <c r="D371" s="230" t="s">
        <v>206</v>
      </c>
      <c r="E371" s="229"/>
      <c r="F371" s="232" t="s">
        <v>610</v>
      </c>
      <c r="G371" s="229"/>
      <c r="H371" s="233">
        <v>0.017000000000000001</v>
      </c>
      <c r="I371" s="234"/>
      <c r="J371" s="229"/>
      <c r="K371" s="229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206</v>
      </c>
      <c r="AU371" s="239" t="s">
        <v>86</v>
      </c>
      <c r="AV371" s="13" t="s">
        <v>86</v>
      </c>
      <c r="AW371" s="13" t="s">
        <v>4</v>
      </c>
      <c r="AX371" s="13" t="s">
        <v>81</v>
      </c>
      <c r="AY371" s="239" t="s">
        <v>198</v>
      </c>
    </row>
    <row r="372" s="2" customFormat="1" ht="24.15" customHeight="1">
      <c r="A372" s="39"/>
      <c r="B372" s="40"/>
      <c r="C372" s="214" t="s">
        <v>611</v>
      </c>
      <c r="D372" s="214" t="s">
        <v>200</v>
      </c>
      <c r="E372" s="215" t="s">
        <v>612</v>
      </c>
      <c r="F372" s="216" t="s">
        <v>613</v>
      </c>
      <c r="G372" s="217" t="s">
        <v>203</v>
      </c>
      <c r="H372" s="218">
        <v>9</v>
      </c>
      <c r="I372" s="219"/>
      <c r="J372" s="220">
        <f>ROUND(I372*H372,2)</f>
        <v>0</v>
      </c>
      <c r="K372" s="221"/>
      <c r="L372" s="45"/>
      <c r="M372" s="222" t="s">
        <v>1</v>
      </c>
      <c r="N372" s="223" t="s">
        <v>41</v>
      </c>
      <c r="O372" s="92"/>
      <c r="P372" s="224">
        <f>O372*H372</f>
        <v>0</v>
      </c>
      <c r="Q372" s="224">
        <v>0.00040000000000000002</v>
      </c>
      <c r="R372" s="224">
        <f>Q372*H372</f>
        <v>0.0036000000000000003</v>
      </c>
      <c r="S372" s="224">
        <v>0</v>
      </c>
      <c r="T372" s="22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6" t="s">
        <v>277</v>
      </c>
      <c r="AT372" s="226" t="s">
        <v>200</v>
      </c>
      <c r="AU372" s="226" t="s">
        <v>86</v>
      </c>
      <c r="AY372" s="18" t="s">
        <v>198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8" t="s">
        <v>81</v>
      </c>
      <c r="BK372" s="227">
        <f>ROUND(I372*H372,2)</f>
        <v>0</v>
      </c>
      <c r="BL372" s="18" t="s">
        <v>277</v>
      </c>
      <c r="BM372" s="226" t="s">
        <v>614</v>
      </c>
    </row>
    <row r="373" s="15" customFormat="1">
      <c r="A373" s="15"/>
      <c r="B373" s="251"/>
      <c r="C373" s="252"/>
      <c r="D373" s="230" t="s">
        <v>206</v>
      </c>
      <c r="E373" s="253" t="s">
        <v>1</v>
      </c>
      <c r="F373" s="254" t="s">
        <v>615</v>
      </c>
      <c r="G373" s="252"/>
      <c r="H373" s="253" t="s">
        <v>1</v>
      </c>
      <c r="I373" s="255"/>
      <c r="J373" s="252"/>
      <c r="K373" s="252"/>
      <c r="L373" s="256"/>
      <c r="M373" s="257"/>
      <c r="N373" s="258"/>
      <c r="O373" s="258"/>
      <c r="P373" s="258"/>
      <c r="Q373" s="258"/>
      <c r="R373" s="258"/>
      <c r="S373" s="258"/>
      <c r="T373" s="25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0" t="s">
        <v>206</v>
      </c>
      <c r="AU373" s="260" t="s">
        <v>86</v>
      </c>
      <c r="AV373" s="15" t="s">
        <v>81</v>
      </c>
      <c r="AW373" s="15" t="s">
        <v>32</v>
      </c>
      <c r="AX373" s="15" t="s">
        <v>76</v>
      </c>
      <c r="AY373" s="260" t="s">
        <v>198</v>
      </c>
    </row>
    <row r="374" s="13" customFormat="1">
      <c r="A374" s="13"/>
      <c r="B374" s="228"/>
      <c r="C374" s="229"/>
      <c r="D374" s="230" t="s">
        <v>206</v>
      </c>
      <c r="E374" s="231" t="s">
        <v>1</v>
      </c>
      <c r="F374" s="232" t="s">
        <v>616</v>
      </c>
      <c r="G374" s="229"/>
      <c r="H374" s="233">
        <v>9</v>
      </c>
      <c r="I374" s="234"/>
      <c r="J374" s="229"/>
      <c r="K374" s="229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206</v>
      </c>
      <c r="AU374" s="239" t="s">
        <v>86</v>
      </c>
      <c r="AV374" s="13" t="s">
        <v>86</v>
      </c>
      <c r="AW374" s="13" t="s">
        <v>32</v>
      </c>
      <c r="AX374" s="13" t="s">
        <v>81</v>
      </c>
      <c r="AY374" s="239" t="s">
        <v>198</v>
      </c>
    </row>
    <row r="375" s="2" customFormat="1" ht="37.8" customHeight="1">
      <c r="A375" s="39"/>
      <c r="B375" s="40"/>
      <c r="C375" s="261" t="s">
        <v>617</v>
      </c>
      <c r="D375" s="261" t="s">
        <v>259</v>
      </c>
      <c r="E375" s="262" t="s">
        <v>618</v>
      </c>
      <c r="F375" s="263" t="s">
        <v>619</v>
      </c>
      <c r="G375" s="264" t="s">
        <v>203</v>
      </c>
      <c r="H375" s="265">
        <v>10.989000000000001</v>
      </c>
      <c r="I375" s="266"/>
      <c r="J375" s="267">
        <f>ROUND(I375*H375,2)</f>
        <v>0</v>
      </c>
      <c r="K375" s="268"/>
      <c r="L375" s="269"/>
      <c r="M375" s="270" t="s">
        <v>1</v>
      </c>
      <c r="N375" s="271" t="s">
        <v>41</v>
      </c>
      <c r="O375" s="92"/>
      <c r="P375" s="224">
        <f>O375*H375</f>
        <v>0</v>
      </c>
      <c r="Q375" s="224">
        <v>0.0047999999999999996</v>
      </c>
      <c r="R375" s="224">
        <f>Q375*H375</f>
        <v>0.052747200000000001</v>
      </c>
      <c r="S375" s="224">
        <v>0</v>
      </c>
      <c r="T375" s="22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6" t="s">
        <v>368</v>
      </c>
      <c r="AT375" s="226" t="s">
        <v>259</v>
      </c>
      <c r="AU375" s="226" t="s">
        <v>86</v>
      </c>
      <c r="AY375" s="18" t="s">
        <v>198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8" t="s">
        <v>81</v>
      </c>
      <c r="BK375" s="227">
        <f>ROUND(I375*H375,2)</f>
        <v>0</v>
      </c>
      <c r="BL375" s="18" t="s">
        <v>277</v>
      </c>
      <c r="BM375" s="226" t="s">
        <v>620</v>
      </c>
    </row>
    <row r="376" s="13" customFormat="1">
      <c r="A376" s="13"/>
      <c r="B376" s="228"/>
      <c r="C376" s="229"/>
      <c r="D376" s="230" t="s">
        <v>206</v>
      </c>
      <c r="E376" s="229"/>
      <c r="F376" s="232" t="s">
        <v>621</v>
      </c>
      <c r="G376" s="229"/>
      <c r="H376" s="233">
        <v>10.989000000000001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206</v>
      </c>
      <c r="AU376" s="239" t="s">
        <v>86</v>
      </c>
      <c r="AV376" s="13" t="s">
        <v>86</v>
      </c>
      <c r="AW376" s="13" t="s">
        <v>4</v>
      </c>
      <c r="AX376" s="13" t="s">
        <v>81</v>
      </c>
      <c r="AY376" s="239" t="s">
        <v>198</v>
      </c>
    </row>
    <row r="377" s="2" customFormat="1" ht="16.5" customHeight="1">
      <c r="A377" s="39"/>
      <c r="B377" s="40"/>
      <c r="C377" s="214" t="s">
        <v>622</v>
      </c>
      <c r="D377" s="214" t="s">
        <v>200</v>
      </c>
      <c r="E377" s="215" t="s">
        <v>623</v>
      </c>
      <c r="F377" s="216" t="s">
        <v>624</v>
      </c>
      <c r="G377" s="217" t="s">
        <v>391</v>
      </c>
      <c r="H377" s="218">
        <v>1</v>
      </c>
      <c r="I377" s="219"/>
      <c r="J377" s="220">
        <f>ROUND(I377*H377,2)</f>
        <v>0</v>
      </c>
      <c r="K377" s="221"/>
      <c r="L377" s="45"/>
      <c r="M377" s="222" t="s">
        <v>1</v>
      </c>
      <c r="N377" s="223" t="s">
        <v>41</v>
      </c>
      <c r="O377" s="92"/>
      <c r="P377" s="224">
        <f>O377*H377</f>
        <v>0</v>
      </c>
      <c r="Q377" s="224">
        <v>0.00040000000000000002</v>
      </c>
      <c r="R377" s="224">
        <f>Q377*H377</f>
        <v>0.00040000000000000002</v>
      </c>
      <c r="S377" s="224">
        <v>0</v>
      </c>
      <c r="T377" s="22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6" t="s">
        <v>277</v>
      </c>
      <c r="AT377" s="226" t="s">
        <v>200</v>
      </c>
      <c r="AU377" s="226" t="s">
        <v>86</v>
      </c>
      <c r="AY377" s="18" t="s">
        <v>198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8" t="s">
        <v>81</v>
      </c>
      <c r="BK377" s="227">
        <f>ROUND(I377*H377,2)</f>
        <v>0</v>
      </c>
      <c r="BL377" s="18" t="s">
        <v>277</v>
      </c>
      <c r="BM377" s="226" t="s">
        <v>625</v>
      </c>
    </row>
    <row r="378" s="2" customFormat="1" ht="37.8" customHeight="1">
      <c r="A378" s="39"/>
      <c r="B378" s="40"/>
      <c r="C378" s="214" t="s">
        <v>626</v>
      </c>
      <c r="D378" s="214" t="s">
        <v>200</v>
      </c>
      <c r="E378" s="215" t="s">
        <v>627</v>
      </c>
      <c r="F378" s="216" t="s">
        <v>628</v>
      </c>
      <c r="G378" s="217" t="s">
        <v>629</v>
      </c>
      <c r="H378" s="283"/>
      <c r="I378" s="219"/>
      <c r="J378" s="220">
        <f>ROUND(I378*H378,2)</f>
        <v>0</v>
      </c>
      <c r="K378" s="221"/>
      <c r="L378" s="45"/>
      <c r="M378" s="222" t="s">
        <v>1</v>
      </c>
      <c r="N378" s="223" t="s">
        <v>41</v>
      </c>
      <c r="O378" s="92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6" t="s">
        <v>277</v>
      </c>
      <c r="AT378" s="226" t="s">
        <v>200</v>
      </c>
      <c r="AU378" s="226" t="s">
        <v>86</v>
      </c>
      <c r="AY378" s="18" t="s">
        <v>198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8" t="s">
        <v>81</v>
      </c>
      <c r="BK378" s="227">
        <f>ROUND(I378*H378,2)</f>
        <v>0</v>
      </c>
      <c r="BL378" s="18" t="s">
        <v>277</v>
      </c>
      <c r="BM378" s="226" t="s">
        <v>630</v>
      </c>
    </row>
    <row r="379" s="12" customFormat="1" ht="22.8" customHeight="1">
      <c r="A379" s="12"/>
      <c r="B379" s="198"/>
      <c r="C379" s="199"/>
      <c r="D379" s="200" t="s">
        <v>75</v>
      </c>
      <c r="E379" s="212" t="s">
        <v>631</v>
      </c>
      <c r="F379" s="212" t="s">
        <v>632</v>
      </c>
      <c r="G379" s="199"/>
      <c r="H379" s="199"/>
      <c r="I379" s="202"/>
      <c r="J379" s="213">
        <f>BK379</f>
        <v>0</v>
      </c>
      <c r="K379" s="199"/>
      <c r="L379" s="204"/>
      <c r="M379" s="205"/>
      <c r="N379" s="206"/>
      <c r="O379" s="206"/>
      <c r="P379" s="207">
        <f>SUM(P380:P394)</f>
        <v>0</v>
      </c>
      <c r="Q379" s="206"/>
      <c r="R379" s="207">
        <f>SUM(R380:R394)</f>
        <v>0.039484699999999998</v>
      </c>
      <c r="S379" s="206"/>
      <c r="T379" s="208">
        <f>SUM(T380:T394)</f>
        <v>0.11046199999999999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9" t="s">
        <v>86</v>
      </c>
      <c r="AT379" s="210" t="s">
        <v>75</v>
      </c>
      <c r="AU379" s="210" t="s">
        <v>81</v>
      </c>
      <c r="AY379" s="209" t="s">
        <v>198</v>
      </c>
      <c r="BK379" s="211">
        <f>SUM(BK380:BK394)</f>
        <v>0</v>
      </c>
    </row>
    <row r="380" s="2" customFormat="1" ht="24.15" customHeight="1">
      <c r="A380" s="39"/>
      <c r="B380" s="40"/>
      <c r="C380" s="214" t="s">
        <v>633</v>
      </c>
      <c r="D380" s="214" t="s">
        <v>200</v>
      </c>
      <c r="E380" s="215" t="s">
        <v>634</v>
      </c>
      <c r="F380" s="216" t="s">
        <v>635</v>
      </c>
      <c r="G380" s="217" t="s">
        <v>203</v>
      </c>
      <c r="H380" s="218">
        <v>13.064</v>
      </c>
      <c r="I380" s="219"/>
      <c r="J380" s="220">
        <f>ROUND(I380*H380,2)</f>
        <v>0</v>
      </c>
      <c r="K380" s="221"/>
      <c r="L380" s="45"/>
      <c r="M380" s="222" t="s">
        <v>1</v>
      </c>
      <c r="N380" s="223" t="s">
        <v>41</v>
      </c>
      <c r="O380" s="92"/>
      <c r="P380" s="224">
        <f>O380*H380</f>
        <v>0</v>
      </c>
      <c r="Q380" s="224">
        <v>0.00029999999999999997</v>
      </c>
      <c r="R380" s="224">
        <f>Q380*H380</f>
        <v>0.0039191999999999994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277</v>
      </c>
      <c r="AT380" s="226" t="s">
        <v>200</v>
      </c>
      <c r="AU380" s="226" t="s">
        <v>86</v>
      </c>
      <c r="AY380" s="18" t="s">
        <v>198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81</v>
      </c>
      <c r="BK380" s="227">
        <f>ROUND(I380*H380,2)</f>
        <v>0</v>
      </c>
      <c r="BL380" s="18" t="s">
        <v>277</v>
      </c>
      <c r="BM380" s="226" t="s">
        <v>636</v>
      </c>
    </row>
    <row r="381" s="15" customFormat="1">
      <c r="A381" s="15"/>
      <c r="B381" s="251"/>
      <c r="C381" s="252"/>
      <c r="D381" s="230" t="s">
        <v>206</v>
      </c>
      <c r="E381" s="253" t="s">
        <v>1</v>
      </c>
      <c r="F381" s="254" t="s">
        <v>637</v>
      </c>
      <c r="G381" s="252"/>
      <c r="H381" s="253" t="s">
        <v>1</v>
      </c>
      <c r="I381" s="255"/>
      <c r="J381" s="252"/>
      <c r="K381" s="252"/>
      <c r="L381" s="256"/>
      <c r="M381" s="257"/>
      <c r="N381" s="258"/>
      <c r="O381" s="258"/>
      <c r="P381" s="258"/>
      <c r="Q381" s="258"/>
      <c r="R381" s="258"/>
      <c r="S381" s="258"/>
      <c r="T381" s="25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0" t="s">
        <v>206</v>
      </c>
      <c r="AU381" s="260" t="s">
        <v>86</v>
      </c>
      <c r="AV381" s="15" t="s">
        <v>81</v>
      </c>
      <c r="AW381" s="15" t="s">
        <v>32</v>
      </c>
      <c r="AX381" s="15" t="s">
        <v>76</v>
      </c>
      <c r="AY381" s="260" t="s">
        <v>198</v>
      </c>
    </row>
    <row r="382" s="13" customFormat="1">
      <c r="A382" s="13"/>
      <c r="B382" s="228"/>
      <c r="C382" s="229"/>
      <c r="D382" s="230" t="s">
        <v>206</v>
      </c>
      <c r="E382" s="231" t="s">
        <v>1</v>
      </c>
      <c r="F382" s="232" t="s">
        <v>638</v>
      </c>
      <c r="G382" s="229"/>
      <c r="H382" s="233">
        <v>6.0449999999999999</v>
      </c>
      <c r="I382" s="234"/>
      <c r="J382" s="229"/>
      <c r="K382" s="229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206</v>
      </c>
      <c r="AU382" s="239" t="s">
        <v>86</v>
      </c>
      <c r="AV382" s="13" t="s">
        <v>86</v>
      </c>
      <c r="AW382" s="13" t="s">
        <v>32</v>
      </c>
      <c r="AX382" s="13" t="s">
        <v>76</v>
      </c>
      <c r="AY382" s="239" t="s">
        <v>198</v>
      </c>
    </row>
    <row r="383" s="15" customFormat="1">
      <c r="A383" s="15"/>
      <c r="B383" s="251"/>
      <c r="C383" s="252"/>
      <c r="D383" s="230" t="s">
        <v>206</v>
      </c>
      <c r="E383" s="253" t="s">
        <v>1</v>
      </c>
      <c r="F383" s="254" t="s">
        <v>639</v>
      </c>
      <c r="G383" s="252"/>
      <c r="H383" s="253" t="s">
        <v>1</v>
      </c>
      <c r="I383" s="255"/>
      <c r="J383" s="252"/>
      <c r="K383" s="252"/>
      <c r="L383" s="256"/>
      <c r="M383" s="257"/>
      <c r="N383" s="258"/>
      <c r="O383" s="258"/>
      <c r="P383" s="258"/>
      <c r="Q383" s="258"/>
      <c r="R383" s="258"/>
      <c r="S383" s="258"/>
      <c r="T383" s="25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0" t="s">
        <v>206</v>
      </c>
      <c r="AU383" s="260" t="s">
        <v>86</v>
      </c>
      <c r="AV383" s="15" t="s">
        <v>81</v>
      </c>
      <c r="AW383" s="15" t="s">
        <v>32</v>
      </c>
      <c r="AX383" s="15" t="s">
        <v>76</v>
      </c>
      <c r="AY383" s="260" t="s">
        <v>198</v>
      </c>
    </row>
    <row r="384" s="13" customFormat="1">
      <c r="A384" s="13"/>
      <c r="B384" s="228"/>
      <c r="C384" s="229"/>
      <c r="D384" s="230" t="s">
        <v>206</v>
      </c>
      <c r="E384" s="231" t="s">
        <v>1</v>
      </c>
      <c r="F384" s="232" t="s">
        <v>640</v>
      </c>
      <c r="G384" s="229"/>
      <c r="H384" s="233">
        <v>7.0190000000000001</v>
      </c>
      <c r="I384" s="234"/>
      <c r="J384" s="229"/>
      <c r="K384" s="229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206</v>
      </c>
      <c r="AU384" s="239" t="s">
        <v>86</v>
      </c>
      <c r="AV384" s="13" t="s">
        <v>86</v>
      </c>
      <c r="AW384" s="13" t="s">
        <v>32</v>
      </c>
      <c r="AX384" s="13" t="s">
        <v>76</v>
      </c>
      <c r="AY384" s="239" t="s">
        <v>198</v>
      </c>
    </row>
    <row r="385" s="14" customFormat="1">
      <c r="A385" s="14"/>
      <c r="B385" s="240"/>
      <c r="C385" s="241"/>
      <c r="D385" s="230" t="s">
        <v>206</v>
      </c>
      <c r="E385" s="242" t="s">
        <v>1</v>
      </c>
      <c r="F385" s="243" t="s">
        <v>208</v>
      </c>
      <c r="G385" s="241"/>
      <c r="H385" s="244">
        <v>13.064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206</v>
      </c>
      <c r="AU385" s="250" t="s">
        <v>86</v>
      </c>
      <c r="AV385" s="14" t="s">
        <v>204</v>
      </c>
      <c r="AW385" s="14" t="s">
        <v>32</v>
      </c>
      <c r="AX385" s="14" t="s">
        <v>81</v>
      </c>
      <c r="AY385" s="250" t="s">
        <v>198</v>
      </c>
    </row>
    <row r="386" s="2" customFormat="1" ht="24.15" customHeight="1">
      <c r="A386" s="39"/>
      <c r="B386" s="40"/>
      <c r="C386" s="261" t="s">
        <v>641</v>
      </c>
      <c r="D386" s="261" t="s">
        <v>259</v>
      </c>
      <c r="E386" s="262" t="s">
        <v>642</v>
      </c>
      <c r="F386" s="263" t="s">
        <v>643</v>
      </c>
      <c r="G386" s="264" t="s">
        <v>203</v>
      </c>
      <c r="H386" s="265">
        <v>7.2539999999999996</v>
      </c>
      <c r="I386" s="266"/>
      <c r="J386" s="267">
        <f>ROUND(I386*H386,2)</f>
        <v>0</v>
      </c>
      <c r="K386" s="268"/>
      <c r="L386" s="269"/>
      <c r="M386" s="270" t="s">
        <v>1</v>
      </c>
      <c r="N386" s="271" t="s">
        <v>41</v>
      </c>
      <c r="O386" s="92"/>
      <c r="P386" s="224">
        <f>O386*H386</f>
        <v>0</v>
      </c>
      <c r="Q386" s="224">
        <v>0.002</v>
      </c>
      <c r="R386" s="224">
        <f>Q386*H386</f>
        <v>0.014508</v>
      </c>
      <c r="S386" s="224">
        <v>0</v>
      </c>
      <c r="T386" s="22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6" t="s">
        <v>368</v>
      </c>
      <c r="AT386" s="226" t="s">
        <v>259</v>
      </c>
      <c r="AU386" s="226" t="s">
        <v>86</v>
      </c>
      <c r="AY386" s="18" t="s">
        <v>198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8" t="s">
        <v>81</v>
      </c>
      <c r="BK386" s="227">
        <f>ROUND(I386*H386,2)</f>
        <v>0</v>
      </c>
      <c r="BL386" s="18" t="s">
        <v>277</v>
      </c>
      <c r="BM386" s="226" t="s">
        <v>644</v>
      </c>
    </row>
    <row r="387" s="13" customFormat="1">
      <c r="A387" s="13"/>
      <c r="B387" s="228"/>
      <c r="C387" s="229"/>
      <c r="D387" s="230" t="s">
        <v>206</v>
      </c>
      <c r="E387" s="231" t="s">
        <v>1</v>
      </c>
      <c r="F387" s="232" t="s">
        <v>638</v>
      </c>
      <c r="G387" s="229"/>
      <c r="H387" s="233">
        <v>6.0449999999999999</v>
      </c>
      <c r="I387" s="234"/>
      <c r="J387" s="229"/>
      <c r="K387" s="229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206</v>
      </c>
      <c r="AU387" s="239" t="s">
        <v>86</v>
      </c>
      <c r="AV387" s="13" t="s">
        <v>86</v>
      </c>
      <c r="AW387" s="13" t="s">
        <v>32</v>
      </c>
      <c r="AX387" s="13" t="s">
        <v>81</v>
      </c>
      <c r="AY387" s="239" t="s">
        <v>198</v>
      </c>
    </row>
    <row r="388" s="13" customFormat="1">
      <c r="A388" s="13"/>
      <c r="B388" s="228"/>
      <c r="C388" s="229"/>
      <c r="D388" s="230" t="s">
        <v>206</v>
      </c>
      <c r="E388" s="229"/>
      <c r="F388" s="232" t="s">
        <v>645</v>
      </c>
      <c r="G388" s="229"/>
      <c r="H388" s="233">
        <v>7.2539999999999996</v>
      </c>
      <c r="I388" s="234"/>
      <c r="J388" s="229"/>
      <c r="K388" s="229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206</v>
      </c>
      <c r="AU388" s="239" t="s">
        <v>86</v>
      </c>
      <c r="AV388" s="13" t="s">
        <v>86</v>
      </c>
      <c r="AW388" s="13" t="s">
        <v>4</v>
      </c>
      <c r="AX388" s="13" t="s">
        <v>81</v>
      </c>
      <c r="AY388" s="239" t="s">
        <v>198</v>
      </c>
    </row>
    <row r="389" s="2" customFormat="1" ht="24.15" customHeight="1">
      <c r="A389" s="39"/>
      <c r="B389" s="40"/>
      <c r="C389" s="261" t="s">
        <v>646</v>
      </c>
      <c r="D389" s="261" t="s">
        <v>259</v>
      </c>
      <c r="E389" s="262" t="s">
        <v>647</v>
      </c>
      <c r="F389" s="263" t="s">
        <v>648</v>
      </c>
      <c r="G389" s="264" t="s">
        <v>203</v>
      </c>
      <c r="H389" s="265">
        <v>8.423</v>
      </c>
      <c r="I389" s="266"/>
      <c r="J389" s="267">
        <f>ROUND(I389*H389,2)</f>
        <v>0</v>
      </c>
      <c r="K389" s="268"/>
      <c r="L389" s="269"/>
      <c r="M389" s="270" t="s">
        <v>1</v>
      </c>
      <c r="N389" s="271" t="s">
        <v>41</v>
      </c>
      <c r="O389" s="92"/>
      <c r="P389" s="224">
        <f>O389*H389</f>
        <v>0</v>
      </c>
      <c r="Q389" s="224">
        <v>0.0025000000000000001</v>
      </c>
      <c r="R389" s="224">
        <f>Q389*H389</f>
        <v>0.0210575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368</v>
      </c>
      <c r="AT389" s="226" t="s">
        <v>259</v>
      </c>
      <c r="AU389" s="226" t="s">
        <v>86</v>
      </c>
      <c r="AY389" s="18" t="s">
        <v>198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81</v>
      </c>
      <c r="BK389" s="227">
        <f>ROUND(I389*H389,2)</f>
        <v>0</v>
      </c>
      <c r="BL389" s="18" t="s">
        <v>277</v>
      </c>
      <c r="BM389" s="226" t="s">
        <v>649</v>
      </c>
    </row>
    <row r="390" s="13" customFormat="1">
      <c r="A390" s="13"/>
      <c r="B390" s="228"/>
      <c r="C390" s="229"/>
      <c r="D390" s="230" t="s">
        <v>206</v>
      </c>
      <c r="E390" s="231" t="s">
        <v>1</v>
      </c>
      <c r="F390" s="232" t="s">
        <v>640</v>
      </c>
      <c r="G390" s="229"/>
      <c r="H390" s="233">
        <v>7.0190000000000001</v>
      </c>
      <c r="I390" s="234"/>
      <c r="J390" s="229"/>
      <c r="K390" s="229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206</v>
      </c>
      <c r="AU390" s="239" t="s">
        <v>86</v>
      </c>
      <c r="AV390" s="13" t="s">
        <v>86</v>
      </c>
      <c r="AW390" s="13" t="s">
        <v>32</v>
      </c>
      <c r="AX390" s="13" t="s">
        <v>81</v>
      </c>
      <c r="AY390" s="239" t="s">
        <v>198</v>
      </c>
    </row>
    <row r="391" s="13" customFormat="1">
      <c r="A391" s="13"/>
      <c r="B391" s="228"/>
      <c r="C391" s="229"/>
      <c r="D391" s="230" t="s">
        <v>206</v>
      </c>
      <c r="E391" s="229"/>
      <c r="F391" s="232" t="s">
        <v>650</v>
      </c>
      <c r="G391" s="229"/>
      <c r="H391" s="233">
        <v>8.423</v>
      </c>
      <c r="I391" s="234"/>
      <c r="J391" s="229"/>
      <c r="K391" s="229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206</v>
      </c>
      <c r="AU391" s="239" t="s">
        <v>86</v>
      </c>
      <c r="AV391" s="13" t="s">
        <v>86</v>
      </c>
      <c r="AW391" s="13" t="s">
        <v>4</v>
      </c>
      <c r="AX391" s="13" t="s">
        <v>81</v>
      </c>
      <c r="AY391" s="239" t="s">
        <v>198</v>
      </c>
    </row>
    <row r="392" s="2" customFormat="1" ht="16.5" customHeight="1">
      <c r="A392" s="39"/>
      <c r="B392" s="40"/>
      <c r="C392" s="214" t="s">
        <v>651</v>
      </c>
      <c r="D392" s="214" t="s">
        <v>200</v>
      </c>
      <c r="E392" s="215" t="s">
        <v>652</v>
      </c>
      <c r="F392" s="216" t="s">
        <v>653</v>
      </c>
      <c r="G392" s="217" t="s">
        <v>203</v>
      </c>
      <c r="H392" s="218">
        <v>10.042</v>
      </c>
      <c r="I392" s="219"/>
      <c r="J392" s="220">
        <f>ROUND(I392*H392,2)</f>
        <v>0</v>
      </c>
      <c r="K392" s="221"/>
      <c r="L392" s="45"/>
      <c r="M392" s="222" t="s">
        <v>1</v>
      </c>
      <c r="N392" s="223" t="s">
        <v>41</v>
      </c>
      <c r="O392" s="92"/>
      <c r="P392" s="224">
        <f>O392*H392</f>
        <v>0</v>
      </c>
      <c r="Q392" s="224">
        <v>0</v>
      </c>
      <c r="R392" s="224">
        <f>Q392*H392</f>
        <v>0</v>
      </c>
      <c r="S392" s="224">
        <v>0.010999999999999999</v>
      </c>
      <c r="T392" s="225">
        <f>S392*H392</f>
        <v>0.11046199999999999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277</v>
      </c>
      <c r="AT392" s="226" t="s">
        <v>200</v>
      </c>
      <c r="AU392" s="226" t="s">
        <v>86</v>
      </c>
      <c r="AY392" s="18" t="s">
        <v>198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81</v>
      </c>
      <c r="BK392" s="227">
        <f>ROUND(I392*H392,2)</f>
        <v>0</v>
      </c>
      <c r="BL392" s="18" t="s">
        <v>277</v>
      </c>
      <c r="BM392" s="226" t="s">
        <v>654</v>
      </c>
    </row>
    <row r="393" s="13" customFormat="1">
      <c r="A393" s="13"/>
      <c r="B393" s="228"/>
      <c r="C393" s="229"/>
      <c r="D393" s="230" t="s">
        <v>206</v>
      </c>
      <c r="E393" s="231" t="s">
        <v>1</v>
      </c>
      <c r="F393" s="232" t="s">
        <v>655</v>
      </c>
      <c r="G393" s="229"/>
      <c r="H393" s="233">
        <v>10.042</v>
      </c>
      <c r="I393" s="234"/>
      <c r="J393" s="229"/>
      <c r="K393" s="229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206</v>
      </c>
      <c r="AU393" s="239" t="s">
        <v>86</v>
      </c>
      <c r="AV393" s="13" t="s">
        <v>86</v>
      </c>
      <c r="AW393" s="13" t="s">
        <v>32</v>
      </c>
      <c r="AX393" s="13" t="s">
        <v>81</v>
      </c>
      <c r="AY393" s="239" t="s">
        <v>198</v>
      </c>
    </row>
    <row r="394" s="2" customFormat="1" ht="33" customHeight="1">
      <c r="A394" s="39"/>
      <c r="B394" s="40"/>
      <c r="C394" s="214" t="s">
        <v>656</v>
      </c>
      <c r="D394" s="214" t="s">
        <v>200</v>
      </c>
      <c r="E394" s="215" t="s">
        <v>657</v>
      </c>
      <c r="F394" s="216" t="s">
        <v>658</v>
      </c>
      <c r="G394" s="217" t="s">
        <v>629</v>
      </c>
      <c r="H394" s="283"/>
      <c r="I394" s="219"/>
      <c r="J394" s="220">
        <f>ROUND(I394*H394,2)</f>
        <v>0</v>
      </c>
      <c r="K394" s="221"/>
      <c r="L394" s="45"/>
      <c r="M394" s="222" t="s">
        <v>1</v>
      </c>
      <c r="N394" s="223" t="s">
        <v>41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277</v>
      </c>
      <c r="AT394" s="226" t="s">
        <v>200</v>
      </c>
      <c r="AU394" s="226" t="s">
        <v>86</v>
      </c>
      <c r="AY394" s="18" t="s">
        <v>198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81</v>
      </c>
      <c r="BK394" s="227">
        <f>ROUND(I394*H394,2)</f>
        <v>0</v>
      </c>
      <c r="BL394" s="18" t="s">
        <v>277</v>
      </c>
      <c r="BM394" s="226" t="s">
        <v>659</v>
      </c>
    </row>
    <row r="395" s="12" customFormat="1" ht="22.8" customHeight="1">
      <c r="A395" s="12"/>
      <c r="B395" s="198"/>
      <c r="C395" s="199"/>
      <c r="D395" s="200" t="s">
        <v>75</v>
      </c>
      <c r="E395" s="212" t="s">
        <v>660</v>
      </c>
      <c r="F395" s="212" t="s">
        <v>661</v>
      </c>
      <c r="G395" s="199"/>
      <c r="H395" s="199"/>
      <c r="I395" s="202"/>
      <c r="J395" s="213">
        <f>BK395</f>
        <v>0</v>
      </c>
      <c r="K395" s="199"/>
      <c r="L395" s="204"/>
      <c r="M395" s="205"/>
      <c r="N395" s="206"/>
      <c r="O395" s="206"/>
      <c r="P395" s="207">
        <f>SUM(P396:P397)</f>
        <v>0</v>
      </c>
      <c r="Q395" s="206"/>
      <c r="R395" s="207">
        <f>SUM(R396:R397)</f>
        <v>0</v>
      </c>
      <c r="S395" s="206"/>
      <c r="T395" s="208">
        <f>SUM(T396:T397)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9" t="s">
        <v>86</v>
      </c>
      <c r="AT395" s="210" t="s">
        <v>75</v>
      </c>
      <c r="AU395" s="210" t="s">
        <v>81</v>
      </c>
      <c r="AY395" s="209" t="s">
        <v>198</v>
      </c>
      <c r="BK395" s="211">
        <f>SUM(BK396:BK397)</f>
        <v>0</v>
      </c>
    </row>
    <row r="396" s="2" customFormat="1" ht="33" customHeight="1">
      <c r="A396" s="39"/>
      <c r="B396" s="40"/>
      <c r="C396" s="214" t="s">
        <v>662</v>
      </c>
      <c r="D396" s="214" t="s">
        <v>200</v>
      </c>
      <c r="E396" s="215" t="s">
        <v>663</v>
      </c>
      <c r="F396" s="216" t="s">
        <v>664</v>
      </c>
      <c r="G396" s="217" t="s">
        <v>391</v>
      </c>
      <c r="H396" s="218">
        <v>1</v>
      </c>
      <c r="I396" s="219"/>
      <c r="J396" s="220">
        <f>ROUND(I396*H396,2)</f>
        <v>0</v>
      </c>
      <c r="K396" s="221"/>
      <c r="L396" s="45"/>
      <c r="M396" s="222" t="s">
        <v>1</v>
      </c>
      <c r="N396" s="223" t="s">
        <v>41</v>
      </c>
      <c r="O396" s="92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6" t="s">
        <v>277</v>
      </c>
      <c r="AT396" s="226" t="s">
        <v>200</v>
      </c>
      <c r="AU396" s="226" t="s">
        <v>86</v>
      </c>
      <c r="AY396" s="18" t="s">
        <v>198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8" t="s">
        <v>81</v>
      </c>
      <c r="BK396" s="227">
        <f>ROUND(I396*H396,2)</f>
        <v>0</v>
      </c>
      <c r="BL396" s="18" t="s">
        <v>277</v>
      </c>
      <c r="BM396" s="226" t="s">
        <v>665</v>
      </c>
    </row>
    <row r="397" s="2" customFormat="1" ht="33" customHeight="1">
      <c r="A397" s="39"/>
      <c r="B397" s="40"/>
      <c r="C397" s="214" t="s">
        <v>666</v>
      </c>
      <c r="D397" s="214" t="s">
        <v>200</v>
      </c>
      <c r="E397" s="215" t="s">
        <v>667</v>
      </c>
      <c r="F397" s="216" t="s">
        <v>668</v>
      </c>
      <c r="G397" s="217" t="s">
        <v>629</v>
      </c>
      <c r="H397" s="283"/>
      <c r="I397" s="219"/>
      <c r="J397" s="220">
        <f>ROUND(I397*H397,2)</f>
        <v>0</v>
      </c>
      <c r="K397" s="221"/>
      <c r="L397" s="45"/>
      <c r="M397" s="222" t="s">
        <v>1</v>
      </c>
      <c r="N397" s="223" t="s">
        <v>41</v>
      </c>
      <c r="O397" s="92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6" t="s">
        <v>277</v>
      </c>
      <c r="AT397" s="226" t="s">
        <v>200</v>
      </c>
      <c r="AU397" s="226" t="s">
        <v>86</v>
      </c>
      <c r="AY397" s="18" t="s">
        <v>198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8" t="s">
        <v>81</v>
      </c>
      <c r="BK397" s="227">
        <f>ROUND(I397*H397,2)</f>
        <v>0</v>
      </c>
      <c r="BL397" s="18" t="s">
        <v>277</v>
      </c>
      <c r="BM397" s="226" t="s">
        <v>669</v>
      </c>
    </row>
    <row r="398" s="12" customFormat="1" ht="22.8" customHeight="1">
      <c r="A398" s="12"/>
      <c r="B398" s="198"/>
      <c r="C398" s="199"/>
      <c r="D398" s="200" t="s">
        <v>75</v>
      </c>
      <c r="E398" s="212" t="s">
        <v>670</v>
      </c>
      <c r="F398" s="212" t="s">
        <v>671</v>
      </c>
      <c r="G398" s="199"/>
      <c r="H398" s="199"/>
      <c r="I398" s="202"/>
      <c r="J398" s="213">
        <f>BK398</f>
        <v>0</v>
      </c>
      <c r="K398" s="199"/>
      <c r="L398" s="204"/>
      <c r="M398" s="205"/>
      <c r="N398" s="206"/>
      <c r="O398" s="206"/>
      <c r="P398" s="207">
        <f>SUM(P399:P405)</f>
        <v>0</v>
      </c>
      <c r="Q398" s="206"/>
      <c r="R398" s="207">
        <f>SUM(R399:R405)</f>
        <v>0.14052935460000002</v>
      </c>
      <c r="S398" s="206"/>
      <c r="T398" s="208">
        <f>SUM(T399:T405)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9" t="s">
        <v>86</v>
      </c>
      <c r="AT398" s="210" t="s">
        <v>75</v>
      </c>
      <c r="AU398" s="210" t="s">
        <v>81</v>
      </c>
      <c r="AY398" s="209" t="s">
        <v>198</v>
      </c>
      <c r="BK398" s="211">
        <f>SUM(BK399:BK405)</f>
        <v>0</v>
      </c>
    </row>
    <row r="399" s="2" customFormat="1" ht="16.5" customHeight="1">
      <c r="A399" s="39"/>
      <c r="B399" s="40"/>
      <c r="C399" s="214" t="s">
        <v>672</v>
      </c>
      <c r="D399" s="214" t="s">
        <v>200</v>
      </c>
      <c r="E399" s="215" t="s">
        <v>673</v>
      </c>
      <c r="F399" s="216" t="s">
        <v>674</v>
      </c>
      <c r="G399" s="217" t="s">
        <v>289</v>
      </c>
      <c r="H399" s="218">
        <v>99.590000000000003</v>
      </c>
      <c r="I399" s="219"/>
      <c r="J399" s="220">
        <f>ROUND(I399*H399,2)</f>
        <v>0</v>
      </c>
      <c r="K399" s="221"/>
      <c r="L399" s="45"/>
      <c r="M399" s="222" t="s">
        <v>1</v>
      </c>
      <c r="N399" s="223" t="s">
        <v>41</v>
      </c>
      <c r="O399" s="92"/>
      <c r="P399" s="224">
        <f>O399*H399</f>
        <v>0</v>
      </c>
      <c r="Q399" s="224">
        <v>2.694E-05</v>
      </c>
      <c r="R399" s="224">
        <f>Q399*H399</f>
        <v>0.0026829546000000002</v>
      </c>
      <c r="S399" s="224">
        <v>0</v>
      </c>
      <c r="T399" s="22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6" t="s">
        <v>277</v>
      </c>
      <c r="AT399" s="226" t="s">
        <v>200</v>
      </c>
      <c r="AU399" s="226" t="s">
        <v>86</v>
      </c>
      <c r="AY399" s="18" t="s">
        <v>198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8" t="s">
        <v>81</v>
      </c>
      <c r="BK399" s="227">
        <f>ROUND(I399*H399,2)</f>
        <v>0</v>
      </c>
      <c r="BL399" s="18" t="s">
        <v>277</v>
      </c>
      <c r="BM399" s="226" t="s">
        <v>675</v>
      </c>
    </row>
    <row r="400" s="13" customFormat="1">
      <c r="A400" s="13"/>
      <c r="B400" s="228"/>
      <c r="C400" s="229"/>
      <c r="D400" s="230" t="s">
        <v>206</v>
      </c>
      <c r="E400" s="231" t="s">
        <v>1</v>
      </c>
      <c r="F400" s="232" t="s">
        <v>676</v>
      </c>
      <c r="G400" s="229"/>
      <c r="H400" s="233">
        <v>99.590000000000003</v>
      </c>
      <c r="I400" s="234"/>
      <c r="J400" s="229"/>
      <c r="K400" s="229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206</v>
      </c>
      <c r="AU400" s="239" t="s">
        <v>86</v>
      </c>
      <c r="AV400" s="13" t="s">
        <v>86</v>
      </c>
      <c r="AW400" s="13" t="s">
        <v>32</v>
      </c>
      <c r="AX400" s="13" t="s">
        <v>81</v>
      </c>
      <c r="AY400" s="239" t="s">
        <v>198</v>
      </c>
    </row>
    <row r="401" s="2" customFormat="1" ht="16.5" customHeight="1">
      <c r="A401" s="39"/>
      <c r="B401" s="40"/>
      <c r="C401" s="261" t="s">
        <v>677</v>
      </c>
      <c r="D401" s="261" t="s">
        <v>259</v>
      </c>
      <c r="E401" s="262" t="s">
        <v>678</v>
      </c>
      <c r="F401" s="263" t="s">
        <v>679</v>
      </c>
      <c r="G401" s="264" t="s">
        <v>215</v>
      </c>
      <c r="H401" s="265">
        <v>0.249</v>
      </c>
      <c r="I401" s="266"/>
      <c r="J401" s="267">
        <f>ROUND(I401*H401,2)</f>
        <v>0</v>
      </c>
      <c r="K401" s="268"/>
      <c r="L401" s="269"/>
      <c r="M401" s="270" t="s">
        <v>1</v>
      </c>
      <c r="N401" s="271" t="s">
        <v>41</v>
      </c>
      <c r="O401" s="92"/>
      <c r="P401" s="224">
        <f>O401*H401</f>
        <v>0</v>
      </c>
      <c r="Q401" s="224">
        <v>0.55000000000000004</v>
      </c>
      <c r="R401" s="224">
        <f>Q401*H401</f>
        <v>0.13695000000000002</v>
      </c>
      <c r="S401" s="224">
        <v>0</v>
      </c>
      <c r="T401" s="22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6" t="s">
        <v>368</v>
      </c>
      <c r="AT401" s="226" t="s">
        <v>259</v>
      </c>
      <c r="AU401" s="226" t="s">
        <v>86</v>
      </c>
      <c r="AY401" s="18" t="s">
        <v>198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8" t="s">
        <v>81</v>
      </c>
      <c r="BK401" s="227">
        <f>ROUND(I401*H401,2)</f>
        <v>0</v>
      </c>
      <c r="BL401" s="18" t="s">
        <v>277</v>
      </c>
      <c r="BM401" s="226" t="s">
        <v>680</v>
      </c>
    </row>
    <row r="402" s="13" customFormat="1">
      <c r="A402" s="13"/>
      <c r="B402" s="228"/>
      <c r="C402" s="229"/>
      <c r="D402" s="230" t="s">
        <v>206</v>
      </c>
      <c r="E402" s="231" t="s">
        <v>1</v>
      </c>
      <c r="F402" s="232" t="s">
        <v>681</v>
      </c>
      <c r="G402" s="229"/>
      <c r="H402" s="233">
        <v>0.249</v>
      </c>
      <c r="I402" s="234"/>
      <c r="J402" s="229"/>
      <c r="K402" s="229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206</v>
      </c>
      <c r="AU402" s="239" t="s">
        <v>86</v>
      </c>
      <c r="AV402" s="13" t="s">
        <v>86</v>
      </c>
      <c r="AW402" s="13" t="s">
        <v>32</v>
      </c>
      <c r="AX402" s="13" t="s">
        <v>81</v>
      </c>
      <c r="AY402" s="239" t="s">
        <v>198</v>
      </c>
    </row>
    <row r="403" s="2" customFormat="1" ht="24.15" customHeight="1">
      <c r="A403" s="39"/>
      <c r="B403" s="40"/>
      <c r="C403" s="214" t="s">
        <v>682</v>
      </c>
      <c r="D403" s="214" t="s">
        <v>200</v>
      </c>
      <c r="E403" s="215" t="s">
        <v>683</v>
      </c>
      <c r="F403" s="216" t="s">
        <v>684</v>
      </c>
      <c r="G403" s="217" t="s">
        <v>203</v>
      </c>
      <c r="H403" s="218">
        <v>4.9800000000000004</v>
      </c>
      <c r="I403" s="219"/>
      <c r="J403" s="220">
        <f>ROUND(I403*H403,2)</f>
        <v>0</v>
      </c>
      <c r="K403" s="221"/>
      <c r="L403" s="45"/>
      <c r="M403" s="222" t="s">
        <v>1</v>
      </c>
      <c r="N403" s="223" t="s">
        <v>41</v>
      </c>
      <c r="O403" s="92"/>
      <c r="P403" s="224">
        <f>O403*H403</f>
        <v>0</v>
      </c>
      <c r="Q403" s="224">
        <v>0.00018000000000000001</v>
      </c>
      <c r="R403" s="224">
        <f>Q403*H403</f>
        <v>0.0008964000000000001</v>
      </c>
      <c r="S403" s="224">
        <v>0</v>
      </c>
      <c r="T403" s="22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277</v>
      </c>
      <c r="AT403" s="226" t="s">
        <v>200</v>
      </c>
      <c r="AU403" s="226" t="s">
        <v>86</v>
      </c>
      <c r="AY403" s="18" t="s">
        <v>198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81</v>
      </c>
      <c r="BK403" s="227">
        <f>ROUND(I403*H403,2)</f>
        <v>0</v>
      </c>
      <c r="BL403" s="18" t="s">
        <v>277</v>
      </c>
      <c r="BM403" s="226" t="s">
        <v>685</v>
      </c>
    </row>
    <row r="404" s="13" customFormat="1">
      <c r="A404" s="13"/>
      <c r="B404" s="228"/>
      <c r="C404" s="229"/>
      <c r="D404" s="230" t="s">
        <v>206</v>
      </c>
      <c r="E404" s="231" t="s">
        <v>1</v>
      </c>
      <c r="F404" s="232" t="s">
        <v>686</v>
      </c>
      <c r="G404" s="229"/>
      <c r="H404" s="233">
        <v>4.9800000000000004</v>
      </c>
      <c r="I404" s="234"/>
      <c r="J404" s="229"/>
      <c r="K404" s="229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206</v>
      </c>
      <c r="AU404" s="239" t="s">
        <v>86</v>
      </c>
      <c r="AV404" s="13" t="s">
        <v>86</v>
      </c>
      <c r="AW404" s="13" t="s">
        <v>32</v>
      </c>
      <c r="AX404" s="13" t="s">
        <v>81</v>
      </c>
      <c r="AY404" s="239" t="s">
        <v>198</v>
      </c>
    </row>
    <row r="405" s="2" customFormat="1" ht="33" customHeight="1">
      <c r="A405" s="39"/>
      <c r="B405" s="40"/>
      <c r="C405" s="214" t="s">
        <v>687</v>
      </c>
      <c r="D405" s="214" t="s">
        <v>200</v>
      </c>
      <c r="E405" s="215" t="s">
        <v>688</v>
      </c>
      <c r="F405" s="216" t="s">
        <v>689</v>
      </c>
      <c r="G405" s="217" t="s">
        <v>629</v>
      </c>
      <c r="H405" s="283"/>
      <c r="I405" s="219"/>
      <c r="J405" s="220">
        <f>ROUND(I405*H405,2)</f>
        <v>0</v>
      </c>
      <c r="K405" s="221"/>
      <c r="L405" s="45"/>
      <c r="M405" s="222" t="s">
        <v>1</v>
      </c>
      <c r="N405" s="223" t="s">
        <v>41</v>
      </c>
      <c r="O405" s="92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277</v>
      </c>
      <c r="AT405" s="226" t="s">
        <v>200</v>
      </c>
      <c r="AU405" s="226" t="s">
        <v>86</v>
      </c>
      <c r="AY405" s="18" t="s">
        <v>198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81</v>
      </c>
      <c r="BK405" s="227">
        <f>ROUND(I405*H405,2)</f>
        <v>0</v>
      </c>
      <c r="BL405" s="18" t="s">
        <v>277</v>
      </c>
      <c r="BM405" s="226" t="s">
        <v>690</v>
      </c>
    </row>
    <row r="406" s="12" customFormat="1" ht="22.8" customHeight="1">
      <c r="A406" s="12"/>
      <c r="B406" s="198"/>
      <c r="C406" s="199"/>
      <c r="D406" s="200" t="s">
        <v>75</v>
      </c>
      <c r="E406" s="212" t="s">
        <v>691</v>
      </c>
      <c r="F406" s="212" t="s">
        <v>692</v>
      </c>
      <c r="G406" s="199"/>
      <c r="H406" s="199"/>
      <c r="I406" s="202"/>
      <c r="J406" s="213">
        <f>BK406</f>
        <v>0</v>
      </c>
      <c r="K406" s="199"/>
      <c r="L406" s="204"/>
      <c r="M406" s="205"/>
      <c r="N406" s="206"/>
      <c r="O406" s="206"/>
      <c r="P406" s="207">
        <f>SUM(P407:P425)</f>
        <v>0</v>
      </c>
      <c r="Q406" s="206"/>
      <c r="R406" s="207">
        <f>SUM(R407:R425)</f>
        <v>0.010864097999999999</v>
      </c>
      <c r="S406" s="206"/>
      <c r="T406" s="208">
        <f>SUM(T407:T425)</f>
        <v>0.01641834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9" t="s">
        <v>86</v>
      </c>
      <c r="AT406" s="210" t="s">
        <v>75</v>
      </c>
      <c r="AU406" s="210" t="s">
        <v>81</v>
      </c>
      <c r="AY406" s="209" t="s">
        <v>198</v>
      </c>
      <c r="BK406" s="211">
        <f>SUM(BK407:BK425)</f>
        <v>0</v>
      </c>
    </row>
    <row r="407" s="2" customFormat="1" ht="16.5" customHeight="1">
      <c r="A407" s="39"/>
      <c r="B407" s="40"/>
      <c r="C407" s="214" t="s">
        <v>693</v>
      </c>
      <c r="D407" s="214" t="s">
        <v>200</v>
      </c>
      <c r="E407" s="215" t="s">
        <v>694</v>
      </c>
      <c r="F407" s="216" t="s">
        <v>695</v>
      </c>
      <c r="G407" s="217" t="s">
        <v>203</v>
      </c>
      <c r="H407" s="218">
        <v>0.95399999999999996</v>
      </c>
      <c r="I407" s="219"/>
      <c r="J407" s="220">
        <f>ROUND(I407*H407,2)</f>
        <v>0</v>
      </c>
      <c r="K407" s="221"/>
      <c r="L407" s="45"/>
      <c r="M407" s="222" t="s">
        <v>1</v>
      </c>
      <c r="N407" s="223" t="s">
        <v>41</v>
      </c>
      <c r="O407" s="92"/>
      <c r="P407" s="224">
        <f>O407*H407</f>
        <v>0</v>
      </c>
      <c r="Q407" s="224">
        <v>0.00041199999999999999</v>
      </c>
      <c r="R407" s="224">
        <f>Q407*H407</f>
        <v>0.00039304799999999995</v>
      </c>
      <c r="S407" s="224">
        <v>0</v>
      </c>
      <c r="T407" s="22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6" t="s">
        <v>277</v>
      </c>
      <c r="AT407" s="226" t="s">
        <v>200</v>
      </c>
      <c r="AU407" s="226" t="s">
        <v>86</v>
      </c>
      <c r="AY407" s="18" t="s">
        <v>198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8" t="s">
        <v>81</v>
      </c>
      <c r="BK407" s="227">
        <f>ROUND(I407*H407,2)</f>
        <v>0</v>
      </c>
      <c r="BL407" s="18" t="s">
        <v>277</v>
      </c>
      <c r="BM407" s="226" t="s">
        <v>696</v>
      </c>
    </row>
    <row r="408" s="13" customFormat="1">
      <c r="A408" s="13"/>
      <c r="B408" s="228"/>
      <c r="C408" s="229"/>
      <c r="D408" s="230" t="s">
        <v>206</v>
      </c>
      <c r="E408" s="231" t="s">
        <v>1</v>
      </c>
      <c r="F408" s="232" t="s">
        <v>697</v>
      </c>
      <c r="G408" s="229"/>
      <c r="H408" s="233">
        <v>0.95399999999999996</v>
      </c>
      <c r="I408" s="234"/>
      <c r="J408" s="229"/>
      <c r="K408" s="229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206</v>
      </c>
      <c r="AU408" s="239" t="s">
        <v>86</v>
      </c>
      <c r="AV408" s="13" t="s">
        <v>86</v>
      </c>
      <c r="AW408" s="13" t="s">
        <v>32</v>
      </c>
      <c r="AX408" s="13" t="s">
        <v>76</v>
      </c>
      <c r="AY408" s="239" t="s">
        <v>198</v>
      </c>
    </row>
    <row r="409" s="14" customFormat="1">
      <c r="A409" s="14"/>
      <c r="B409" s="240"/>
      <c r="C409" s="241"/>
      <c r="D409" s="230" t="s">
        <v>206</v>
      </c>
      <c r="E409" s="242" t="s">
        <v>127</v>
      </c>
      <c r="F409" s="243" t="s">
        <v>208</v>
      </c>
      <c r="G409" s="241"/>
      <c r="H409" s="244">
        <v>0.95399999999999996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206</v>
      </c>
      <c r="AU409" s="250" t="s">
        <v>86</v>
      </c>
      <c r="AV409" s="14" t="s">
        <v>204</v>
      </c>
      <c r="AW409" s="14" t="s">
        <v>32</v>
      </c>
      <c r="AX409" s="14" t="s">
        <v>81</v>
      </c>
      <c r="AY409" s="250" t="s">
        <v>198</v>
      </c>
    </row>
    <row r="410" s="2" customFormat="1" ht="16.5" customHeight="1">
      <c r="A410" s="39"/>
      <c r="B410" s="40"/>
      <c r="C410" s="261" t="s">
        <v>698</v>
      </c>
      <c r="D410" s="261" t="s">
        <v>259</v>
      </c>
      <c r="E410" s="262" t="s">
        <v>699</v>
      </c>
      <c r="F410" s="263" t="s">
        <v>700</v>
      </c>
      <c r="G410" s="264" t="s">
        <v>203</v>
      </c>
      <c r="H410" s="265">
        <v>1.145</v>
      </c>
      <c r="I410" s="266"/>
      <c r="J410" s="267">
        <f>ROUND(I410*H410,2)</f>
        <v>0</v>
      </c>
      <c r="K410" s="268"/>
      <c r="L410" s="269"/>
      <c r="M410" s="270" t="s">
        <v>1</v>
      </c>
      <c r="N410" s="271" t="s">
        <v>41</v>
      </c>
      <c r="O410" s="92"/>
      <c r="P410" s="224">
        <f>O410*H410</f>
        <v>0</v>
      </c>
      <c r="Q410" s="224">
        <v>0.0089999999999999993</v>
      </c>
      <c r="R410" s="224">
        <f>Q410*H410</f>
        <v>0.010305</v>
      </c>
      <c r="S410" s="224">
        <v>0</v>
      </c>
      <c r="T410" s="22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6" t="s">
        <v>368</v>
      </c>
      <c r="AT410" s="226" t="s">
        <v>259</v>
      </c>
      <c r="AU410" s="226" t="s">
        <v>86</v>
      </c>
      <c r="AY410" s="18" t="s">
        <v>198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8" t="s">
        <v>81</v>
      </c>
      <c r="BK410" s="227">
        <f>ROUND(I410*H410,2)</f>
        <v>0</v>
      </c>
      <c r="BL410" s="18" t="s">
        <v>277</v>
      </c>
      <c r="BM410" s="226" t="s">
        <v>701</v>
      </c>
    </row>
    <row r="411" s="13" customFormat="1">
      <c r="A411" s="13"/>
      <c r="B411" s="228"/>
      <c r="C411" s="229"/>
      <c r="D411" s="230" t="s">
        <v>206</v>
      </c>
      <c r="E411" s="231" t="s">
        <v>1</v>
      </c>
      <c r="F411" s="232" t="s">
        <v>127</v>
      </c>
      <c r="G411" s="229"/>
      <c r="H411" s="233">
        <v>0.95399999999999996</v>
      </c>
      <c r="I411" s="234"/>
      <c r="J411" s="229"/>
      <c r="K411" s="229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206</v>
      </c>
      <c r="AU411" s="239" t="s">
        <v>86</v>
      </c>
      <c r="AV411" s="13" t="s">
        <v>86</v>
      </c>
      <c r="AW411" s="13" t="s">
        <v>32</v>
      </c>
      <c r="AX411" s="13" t="s">
        <v>81</v>
      </c>
      <c r="AY411" s="239" t="s">
        <v>198</v>
      </c>
    </row>
    <row r="412" s="13" customFormat="1">
      <c r="A412" s="13"/>
      <c r="B412" s="228"/>
      <c r="C412" s="229"/>
      <c r="D412" s="230" t="s">
        <v>206</v>
      </c>
      <c r="E412" s="229"/>
      <c r="F412" s="232" t="s">
        <v>702</v>
      </c>
      <c r="G412" s="229"/>
      <c r="H412" s="233">
        <v>1.145</v>
      </c>
      <c r="I412" s="234"/>
      <c r="J412" s="229"/>
      <c r="K412" s="229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206</v>
      </c>
      <c r="AU412" s="239" t="s">
        <v>86</v>
      </c>
      <c r="AV412" s="13" t="s">
        <v>86</v>
      </c>
      <c r="AW412" s="13" t="s">
        <v>4</v>
      </c>
      <c r="AX412" s="13" t="s">
        <v>81</v>
      </c>
      <c r="AY412" s="239" t="s">
        <v>198</v>
      </c>
    </row>
    <row r="413" s="2" customFormat="1" ht="16.5" customHeight="1">
      <c r="A413" s="39"/>
      <c r="B413" s="40"/>
      <c r="C413" s="214" t="s">
        <v>703</v>
      </c>
      <c r="D413" s="214" t="s">
        <v>200</v>
      </c>
      <c r="E413" s="215" t="s">
        <v>704</v>
      </c>
      <c r="F413" s="216" t="s">
        <v>705</v>
      </c>
      <c r="G413" s="217" t="s">
        <v>289</v>
      </c>
      <c r="H413" s="218">
        <v>3.1800000000000002</v>
      </c>
      <c r="I413" s="219"/>
      <c r="J413" s="220">
        <f>ROUND(I413*H413,2)</f>
        <v>0</v>
      </c>
      <c r="K413" s="221"/>
      <c r="L413" s="45"/>
      <c r="M413" s="222" t="s">
        <v>1</v>
      </c>
      <c r="N413" s="223" t="s">
        <v>41</v>
      </c>
      <c r="O413" s="92"/>
      <c r="P413" s="224">
        <f>O413*H413</f>
        <v>0</v>
      </c>
      <c r="Q413" s="224">
        <v>1.0499999999999999E-05</v>
      </c>
      <c r="R413" s="224">
        <f>Q413*H413</f>
        <v>3.3389999999999997E-05</v>
      </c>
      <c r="S413" s="224">
        <v>0</v>
      </c>
      <c r="T413" s="22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6" t="s">
        <v>277</v>
      </c>
      <c r="AT413" s="226" t="s">
        <v>200</v>
      </c>
      <c r="AU413" s="226" t="s">
        <v>86</v>
      </c>
      <c r="AY413" s="18" t="s">
        <v>198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8" t="s">
        <v>81</v>
      </c>
      <c r="BK413" s="227">
        <f>ROUND(I413*H413,2)</f>
        <v>0</v>
      </c>
      <c r="BL413" s="18" t="s">
        <v>277</v>
      </c>
      <c r="BM413" s="226" t="s">
        <v>706</v>
      </c>
    </row>
    <row r="414" s="13" customFormat="1">
      <c r="A414" s="13"/>
      <c r="B414" s="228"/>
      <c r="C414" s="229"/>
      <c r="D414" s="230" t="s">
        <v>206</v>
      </c>
      <c r="E414" s="231" t="s">
        <v>1</v>
      </c>
      <c r="F414" s="232" t="s">
        <v>707</v>
      </c>
      <c r="G414" s="229"/>
      <c r="H414" s="233">
        <v>3.1800000000000002</v>
      </c>
      <c r="I414" s="234"/>
      <c r="J414" s="229"/>
      <c r="K414" s="229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206</v>
      </c>
      <c r="AU414" s="239" t="s">
        <v>86</v>
      </c>
      <c r="AV414" s="13" t="s">
        <v>86</v>
      </c>
      <c r="AW414" s="13" t="s">
        <v>32</v>
      </c>
      <c r="AX414" s="13" t="s">
        <v>76</v>
      </c>
      <c r="AY414" s="239" t="s">
        <v>198</v>
      </c>
    </row>
    <row r="415" s="14" customFormat="1">
      <c r="A415" s="14"/>
      <c r="B415" s="240"/>
      <c r="C415" s="241"/>
      <c r="D415" s="230" t="s">
        <v>206</v>
      </c>
      <c r="E415" s="242" t="s">
        <v>1</v>
      </c>
      <c r="F415" s="243" t="s">
        <v>208</v>
      </c>
      <c r="G415" s="241"/>
      <c r="H415" s="244">
        <v>3.1800000000000002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206</v>
      </c>
      <c r="AU415" s="250" t="s">
        <v>86</v>
      </c>
      <c r="AV415" s="14" t="s">
        <v>204</v>
      </c>
      <c r="AW415" s="14" t="s">
        <v>32</v>
      </c>
      <c r="AX415" s="14" t="s">
        <v>81</v>
      </c>
      <c r="AY415" s="250" t="s">
        <v>198</v>
      </c>
    </row>
    <row r="416" s="2" customFormat="1" ht="16.5" customHeight="1">
      <c r="A416" s="39"/>
      <c r="B416" s="40"/>
      <c r="C416" s="214" t="s">
        <v>708</v>
      </c>
      <c r="D416" s="214" t="s">
        <v>200</v>
      </c>
      <c r="E416" s="215" t="s">
        <v>709</v>
      </c>
      <c r="F416" s="216" t="s">
        <v>710</v>
      </c>
      <c r="G416" s="217" t="s">
        <v>203</v>
      </c>
      <c r="H416" s="218">
        <v>1.0489999999999999</v>
      </c>
      <c r="I416" s="219"/>
      <c r="J416" s="220">
        <f>ROUND(I416*H416,2)</f>
        <v>0</v>
      </c>
      <c r="K416" s="221"/>
      <c r="L416" s="45"/>
      <c r="M416" s="222" t="s">
        <v>1</v>
      </c>
      <c r="N416" s="223" t="s">
        <v>41</v>
      </c>
      <c r="O416" s="92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6" t="s">
        <v>277</v>
      </c>
      <c r="AT416" s="226" t="s">
        <v>200</v>
      </c>
      <c r="AU416" s="226" t="s">
        <v>86</v>
      </c>
      <c r="AY416" s="18" t="s">
        <v>198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8" t="s">
        <v>81</v>
      </c>
      <c r="BK416" s="227">
        <f>ROUND(I416*H416,2)</f>
        <v>0</v>
      </c>
      <c r="BL416" s="18" t="s">
        <v>277</v>
      </c>
      <c r="BM416" s="226" t="s">
        <v>711</v>
      </c>
    </row>
    <row r="417" s="15" customFormat="1">
      <c r="A417" s="15"/>
      <c r="B417" s="251"/>
      <c r="C417" s="252"/>
      <c r="D417" s="230" t="s">
        <v>206</v>
      </c>
      <c r="E417" s="253" t="s">
        <v>1</v>
      </c>
      <c r="F417" s="254" t="s">
        <v>712</v>
      </c>
      <c r="G417" s="252"/>
      <c r="H417" s="253" t="s">
        <v>1</v>
      </c>
      <c r="I417" s="255"/>
      <c r="J417" s="252"/>
      <c r="K417" s="252"/>
      <c r="L417" s="256"/>
      <c r="M417" s="257"/>
      <c r="N417" s="258"/>
      <c r="O417" s="258"/>
      <c r="P417" s="258"/>
      <c r="Q417" s="258"/>
      <c r="R417" s="258"/>
      <c r="S417" s="258"/>
      <c r="T417" s="25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0" t="s">
        <v>206</v>
      </c>
      <c r="AU417" s="260" t="s">
        <v>86</v>
      </c>
      <c r="AV417" s="15" t="s">
        <v>81</v>
      </c>
      <c r="AW417" s="15" t="s">
        <v>32</v>
      </c>
      <c r="AX417" s="15" t="s">
        <v>76</v>
      </c>
      <c r="AY417" s="260" t="s">
        <v>198</v>
      </c>
    </row>
    <row r="418" s="13" customFormat="1">
      <c r="A418" s="13"/>
      <c r="B418" s="228"/>
      <c r="C418" s="229"/>
      <c r="D418" s="230" t="s">
        <v>206</v>
      </c>
      <c r="E418" s="231" t="s">
        <v>1</v>
      </c>
      <c r="F418" s="232" t="s">
        <v>713</v>
      </c>
      <c r="G418" s="229"/>
      <c r="H418" s="233">
        <v>1.0489999999999999</v>
      </c>
      <c r="I418" s="234"/>
      <c r="J418" s="229"/>
      <c r="K418" s="229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206</v>
      </c>
      <c r="AU418" s="239" t="s">
        <v>86</v>
      </c>
      <c r="AV418" s="13" t="s">
        <v>86</v>
      </c>
      <c r="AW418" s="13" t="s">
        <v>32</v>
      </c>
      <c r="AX418" s="13" t="s">
        <v>81</v>
      </c>
      <c r="AY418" s="239" t="s">
        <v>198</v>
      </c>
    </row>
    <row r="419" s="2" customFormat="1" ht="16.5" customHeight="1">
      <c r="A419" s="39"/>
      <c r="B419" s="40"/>
      <c r="C419" s="261" t="s">
        <v>714</v>
      </c>
      <c r="D419" s="261" t="s">
        <v>259</v>
      </c>
      <c r="E419" s="262" t="s">
        <v>715</v>
      </c>
      <c r="F419" s="263" t="s">
        <v>716</v>
      </c>
      <c r="G419" s="264" t="s">
        <v>203</v>
      </c>
      <c r="H419" s="265">
        <v>1.206</v>
      </c>
      <c r="I419" s="266"/>
      <c r="J419" s="267">
        <f>ROUND(I419*H419,2)</f>
        <v>0</v>
      </c>
      <c r="K419" s="268"/>
      <c r="L419" s="269"/>
      <c r="M419" s="270" t="s">
        <v>1</v>
      </c>
      <c r="N419" s="271" t="s">
        <v>41</v>
      </c>
      <c r="O419" s="92"/>
      <c r="P419" s="224">
        <f>O419*H419</f>
        <v>0</v>
      </c>
      <c r="Q419" s="224">
        <v>0.00011</v>
      </c>
      <c r="R419" s="224">
        <f>Q419*H419</f>
        <v>0.00013265999999999999</v>
      </c>
      <c r="S419" s="224">
        <v>0</v>
      </c>
      <c r="T419" s="22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6" t="s">
        <v>368</v>
      </c>
      <c r="AT419" s="226" t="s">
        <v>259</v>
      </c>
      <c r="AU419" s="226" t="s">
        <v>86</v>
      </c>
      <c r="AY419" s="18" t="s">
        <v>198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8" t="s">
        <v>81</v>
      </c>
      <c r="BK419" s="227">
        <f>ROUND(I419*H419,2)</f>
        <v>0</v>
      </c>
      <c r="BL419" s="18" t="s">
        <v>277</v>
      </c>
      <c r="BM419" s="226" t="s">
        <v>717</v>
      </c>
    </row>
    <row r="420" s="13" customFormat="1">
      <c r="A420" s="13"/>
      <c r="B420" s="228"/>
      <c r="C420" s="229"/>
      <c r="D420" s="230" t="s">
        <v>206</v>
      </c>
      <c r="E420" s="229"/>
      <c r="F420" s="232" t="s">
        <v>718</v>
      </c>
      <c r="G420" s="229"/>
      <c r="H420" s="233">
        <v>1.206</v>
      </c>
      <c r="I420" s="234"/>
      <c r="J420" s="229"/>
      <c r="K420" s="229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206</v>
      </c>
      <c r="AU420" s="239" t="s">
        <v>86</v>
      </c>
      <c r="AV420" s="13" t="s">
        <v>86</v>
      </c>
      <c r="AW420" s="13" t="s">
        <v>4</v>
      </c>
      <c r="AX420" s="13" t="s">
        <v>81</v>
      </c>
      <c r="AY420" s="239" t="s">
        <v>198</v>
      </c>
    </row>
    <row r="421" s="2" customFormat="1" ht="21.75" customHeight="1">
      <c r="A421" s="39"/>
      <c r="B421" s="40"/>
      <c r="C421" s="214" t="s">
        <v>719</v>
      </c>
      <c r="D421" s="214" t="s">
        <v>200</v>
      </c>
      <c r="E421" s="215" t="s">
        <v>720</v>
      </c>
      <c r="F421" s="216" t="s">
        <v>721</v>
      </c>
      <c r="G421" s="217" t="s">
        <v>203</v>
      </c>
      <c r="H421" s="218">
        <v>0.95399999999999996</v>
      </c>
      <c r="I421" s="219"/>
      <c r="J421" s="220">
        <f>ROUND(I421*H421,2)</f>
        <v>0</v>
      </c>
      <c r="K421" s="221"/>
      <c r="L421" s="45"/>
      <c r="M421" s="222" t="s">
        <v>1</v>
      </c>
      <c r="N421" s="223" t="s">
        <v>41</v>
      </c>
      <c r="O421" s="92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6" t="s">
        <v>277</v>
      </c>
      <c r="AT421" s="226" t="s">
        <v>200</v>
      </c>
      <c r="AU421" s="226" t="s">
        <v>86</v>
      </c>
      <c r="AY421" s="18" t="s">
        <v>198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8" t="s">
        <v>81</v>
      </c>
      <c r="BK421" s="227">
        <f>ROUND(I421*H421,2)</f>
        <v>0</v>
      </c>
      <c r="BL421" s="18" t="s">
        <v>277</v>
      </c>
      <c r="BM421" s="226" t="s">
        <v>722</v>
      </c>
    </row>
    <row r="422" s="13" customFormat="1">
      <c r="A422" s="13"/>
      <c r="B422" s="228"/>
      <c r="C422" s="229"/>
      <c r="D422" s="230" t="s">
        <v>206</v>
      </c>
      <c r="E422" s="231" t="s">
        <v>1</v>
      </c>
      <c r="F422" s="232" t="s">
        <v>127</v>
      </c>
      <c r="G422" s="229"/>
      <c r="H422" s="233">
        <v>0.95399999999999996</v>
      </c>
      <c r="I422" s="234"/>
      <c r="J422" s="229"/>
      <c r="K422" s="229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206</v>
      </c>
      <c r="AU422" s="239" t="s">
        <v>86</v>
      </c>
      <c r="AV422" s="13" t="s">
        <v>86</v>
      </c>
      <c r="AW422" s="13" t="s">
        <v>32</v>
      </c>
      <c r="AX422" s="13" t="s">
        <v>81</v>
      </c>
      <c r="AY422" s="239" t="s">
        <v>198</v>
      </c>
    </row>
    <row r="423" s="2" customFormat="1" ht="24.15" customHeight="1">
      <c r="A423" s="39"/>
      <c r="B423" s="40"/>
      <c r="C423" s="214" t="s">
        <v>723</v>
      </c>
      <c r="D423" s="214" t="s">
        <v>200</v>
      </c>
      <c r="E423" s="215" t="s">
        <v>724</v>
      </c>
      <c r="F423" s="216" t="s">
        <v>725</v>
      </c>
      <c r="G423" s="217" t="s">
        <v>203</v>
      </c>
      <c r="H423" s="218">
        <v>0.95399999999999996</v>
      </c>
      <c r="I423" s="219"/>
      <c r="J423" s="220">
        <f>ROUND(I423*H423,2)</f>
        <v>0</v>
      </c>
      <c r="K423" s="221"/>
      <c r="L423" s="45"/>
      <c r="M423" s="222" t="s">
        <v>1</v>
      </c>
      <c r="N423" s="223" t="s">
        <v>41</v>
      </c>
      <c r="O423" s="92"/>
      <c r="P423" s="224">
        <f>O423*H423</f>
        <v>0</v>
      </c>
      <c r="Q423" s="224">
        <v>0</v>
      </c>
      <c r="R423" s="224">
        <f>Q423*H423</f>
        <v>0</v>
      </c>
      <c r="S423" s="224">
        <v>0.01721</v>
      </c>
      <c r="T423" s="225">
        <f>S423*H423</f>
        <v>0.01641834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6" t="s">
        <v>277</v>
      </c>
      <c r="AT423" s="226" t="s">
        <v>200</v>
      </c>
      <c r="AU423" s="226" t="s">
        <v>86</v>
      </c>
      <c r="AY423" s="18" t="s">
        <v>198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8" t="s">
        <v>81</v>
      </c>
      <c r="BK423" s="227">
        <f>ROUND(I423*H423,2)</f>
        <v>0</v>
      </c>
      <c r="BL423" s="18" t="s">
        <v>277</v>
      </c>
      <c r="BM423" s="226" t="s">
        <v>726</v>
      </c>
    </row>
    <row r="424" s="13" customFormat="1">
      <c r="A424" s="13"/>
      <c r="B424" s="228"/>
      <c r="C424" s="229"/>
      <c r="D424" s="230" t="s">
        <v>206</v>
      </c>
      <c r="E424" s="231" t="s">
        <v>1</v>
      </c>
      <c r="F424" s="232" t="s">
        <v>127</v>
      </c>
      <c r="G424" s="229"/>
      <c r="H424" s="233">
        <v>0.95399999999999996</v>
      </c>
      <c r="I424" s="234"/>
      <c r="J424" s="229"/>
      <c r="K424" s="229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206</v>
      </c>
      <c r="AU424" s="239" t="s">
        <v>86</v>
      </c>
      <c r="AV424" s="13" t="s">
        <v>86</v>
      </c>
      <c r="AW424" s="13" t="s">
        <v>32</v>
      </c>
      <c r="AX424" s="13" t="s">
        <v>81</v>
      </c>
      <c r="AY424" s="239" t="s">
        <v>198</v>
      </c>
    </row>
    <row r="425" s="2" customFormat="1" ht="33" customHeight="1">
      <c r="A425" s="39"/>
      <c r="B425" s="40"/>
      <c r="C425" s="214" t="s">
        <v>727</v>
      </c>
      <c r="D425" s="214" t="s">
        <v>200</v>
      </c>
      <c r="E425" s="215" t="s">
        <v>728</v>
      </c>
      <c r="F425" s="216" t="s">
        <v>729</v>
      </c>
      <c r="G425" s="217" t="s">
        <v>629</v>
      </c>
      <c r="H425" s="283"/>
      <c r="I425" s="219"/>
      <c r="J425" s="220">
        <f>ROUND(I425*H425,2)</f>
        <v>0</v>
      </c>
      <c r="K425" s="221"/>
      <c r="L425" s="45"/>
      <c r="M425" s="222" t="s">
        <v>1</v>
      </c>
      <c r="N425" s="223" t="s">
        <v>41</v>
      </c>
      <c r="O425" s="92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6" t="s">
        <v>277</v>
      </c>
      <c r="AT425" s="226" t="s">
        <v>200</v>
      </c>
      <c r="AU425" s="226" t="s">
        <v>86</v>
      </c>
      <c r="AY425" s="18" t="s">
        <v>198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8" t="s">
        <v>81</v>
      </c>
      <c r="BK425" s="227">
        <f>ROUND(I425*H425,2)</f>
        <v>0</v>
      </c>
      <c r="BL425" s="18" t="s">
        <v>277</v>
      </c>
      <c r="BM425" s="226" t="s">
        <v>730</v>
      </c>
    </row>
    <row r="426" s="12" customFormat="1" ht="22.8" customHeight="1">
      <c r="A426" s="12"/>
      <c r="B426" s="198"/>
      <c r="C426" s="199"/>
      <c r="D426" s="200" t="s">
        <v>75</v>
      </c>
      <c r="E426" s="212" t="s">
        <v>731</v>
      </c>
      <c r="F426" s="212" t="s">
        <v>732</v>
      </c>
      <c r="G426" s="199"/>
      <c r="H426" s="199"/>
      <c r="I426" s="202"/>
      <c r="J426" s="213">
        <f>BK426</f>
        <v>0</v>
      </c>
      <c r="K426" s="199"/>
      <c r="L426" s="204"/>
      <c r="M426" s="205"/>
      <c r="N426" s="206"/>
      <c r="O426" s="206"/>
      <c r="P426" s="207">
        <f>SUM(P427:P448)</f>
        <v>0</v>
      </c>
      <c r="Q426" s="206"/>
      <c r="R426" s="207">
        <f>SUM(R427:R448)</f>
        <v>0</v>
      </c>
      <c r="S426" s="206"/>
      <c r="T426" s="208">
        <f>SUM(T427:T448)</f>
        <v>0.086305599999999996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9" t="s">
        <v>86</v>
      </c>
      <c r="AT426" s="210" t="s">
        <v>75</v>
      </c>
      <c r="AU426" s="210" t="s">
        <v>81</v>
      </c>
      <c r="AY426" s="209" t="s">
        <v>198</v>
      </c>
      <c r="BK426" s="211">
        <f>SUM(BK427:BK448)</f>
        <v>0</v>
      </c>
    </row>
    <row r="427" s="2" customFormat="1" ht="16.5" customHeight="1">
      <c r="A427" s="39"/>
      <c r="B427" s="40"/>
      <c r="C427" s="214" t="s">
        <v>733</v>
      </c>
      <c r="D427" s="214" t="s">
        <v>200</v>
      </c>
      <c r="E427" s="215" t="s">
        <v>734</v>
      </c>
      <c r="F427" s="216" t="s">
        <v>735</v>
      </c>
      <c r="G427" s="217" t="s">
        <v>289</v>
      </c>
      <c r="H427" s="218">
        <v>51.68</v>
      </c>
      <c r="I427" s="219"/>
      <c r="J427" s="220">
        <f>ROUND(I427*H427,2)</f>
        <v>0</v>
      </c>
      <c r="K427" s="221"/>
      <c r="L427" s="45"/>
      <c r="M427" s="222" t="s">
        <v>1</v>
      </c>
      <c r="N427" s="223" t="s">
        <v>41</v>
      </c>
      <c r="O427" s="92"/>
      <c r="P427" s="224">
        <f>O427*H427</f>
        <v>0</v>
      </c>
      <c r="Q427" s="224">
        <v>0</v>
      </c>
      <c r="R427" s="224">
        <f>Q427*H427</f>
        <v>0</v>
      </c>
      <c r="S427" s="224">
        <v>0.00167</v>
      </c>
      <c r="T427" s="225">
        <f>S427*H427</f>
        <v>0.086305599999999996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6" t="s">
        <v>277</v>
      </c>
      <c r="AT427" s="226" t="s">
        <v>200</v>
      </c>
      <c r="AU427" s="226" t="s">
        <v>86</v>
      </c>
      <c r="AY427" s="18" t="s">
        <v>198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8" t="s">
        <v>81</v>
      </c>
      <c r="BK427" s="227">
        <f>ROUND(I427*H427,2)</f>
        <v>0</v>
      </c>
      <c r="BL427" s="18" t="s">
        <v>277</v>
      </c>
      <c r="BM427" s="226" t="s">
        <v>736</v>
      </c>
    </row>
    <row r="428" s="13" customFormat="1">
      <c r="A428" s="13"/>
      <c r="B428" s="228"/>
      <c r="C428" s="229"/>
      <c r="D428" s="230" t="s">
        <v>206</v>
      </c>
      <c r="E428" s="231" t="s">
        <v>130</v>
      </c>
      <c r="F428" s="232" t="s">
        <v>737</v>
      </c>
      <c r="G428" s="229"/>
      <c r="H428" s="233">
        <v>51.68</v>
      </c>
      <c r="I428" s="234"/>
      <c r="J428" s="229"/>
      <c r="K428" s="229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206</v>
      </c>
      <c r="AU428" s="239" t="s">
        <v>86</v>
      </c>
      <c r="AV428" s="13" t="s">
        <v>86</v>
      </c>
      <c r="AW428" s="13" t="s">
        <v>32</v>
      </c>
      <c r="AX428" s="13" t="s">
        <v>81</v>
      </c>
      <c r="AY428" s="239" t="s">
        <v>198</v>
      </c>
    </row>
    <row r="429" s="2" customFormat="1" ht="24.15" customHeight="1">
      <c r="A429" s="39"/>
      <c r="B429" s="40"/>
      <c r="C429" s="214" t="s">
        <v>738</v>
      </c>
      <c r="D429" s="214" t="s">
        <v>200</v>
      </c>
      <c r="E429" s="215" t="s">
        <v>739</v>
      </c>
      <c r="F429" s="216" t="s">
        <v>740</v>
      </c>
      <c r="G429" s="217" t="s">
        <v>268</v>
      </c>
      <c r="H429" s="218">
        <v>55</v>
      </c>
      <c r="I429" s="219"/>
      <c r="J429" s="220">
        <f>ROUND(I429*H429,2)</f>
        <v>0</v>
      </c>
      <c r="K429" s="221"/>
      <c r="L429" s="45"/>
      <c r="M429" s="222" t="s">
        <v>1</v>
      </c>
      <c r="N429" s="223" t="s">
        <v>41</v>
      </c>
      <c r="O429" s="92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6" t="s">
        <v>277</v>
      </c>
      <c r="AT429" s="226" t="s">
        <v>200</v>
      </c>
      <c r="AU429" s="226" t="s">
        <v>86</v>
      </c>
      <c r="AY429" s="18" t="s">
        <v>198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8" t="s">
        <v>81</v>
      </c>
      <c r="BK429" s="227">
        <f>ROUND(I429*H429,2)</f>
        <v>0</v>
      </c>
      <c r="BL429" s="18" t="s">
        <v>277</v>
      </c>
      <c r="BM429" s="226" t="s">
        <v>741</v>
      </c>
    </row>
    <row r="430" s="2" customFormat="1" ht="24.15" customHeight="1">
      <c r="A430" s="39"/>
      <c r="B430" s="40"/>
      <c r="C430" s="214" t="s">
        <v>742</v>
      </c>
      <c r="D430" s="214" t="s">
        <v>200</v>
      </c>
      <c r="E430" s="215" t="s">
        <v>743</v>
      </c>
      <c r="F430" s="216" t="s">
        <v>744</v>
      </c>
      <c r="G430" s="217" t="s">
        <v>268</v>
      </c>
      <c r="H430" s="218">
        <v>1</v>
      </c>
      <c r="I430" s="219"/>
      <c r="J430" s="220">
        <f>ROUND(I430*H430,2)</f>
        <v>0</v>
      </c>
      <c r="K430" s="221"/>
      <c r="L430" s="45"/>
      <c r="M430" s="222" t="s">
        <v>1</v>
      </c>
      <c r="N430" s="223" t="s">
        <v>41</v>
      </c>
      <c r="O430" s="92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6" t="s">
        <v>277</v>
      </c>
      <c r="AT430" s="226" t="s">
        <v>200</v>
      </c>
      <c r="AU430" s="226" t="s">
        <v>86</v>
      </c>
      <c r="AY430" s="18" t="s">
        <v>198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8" t="s">
        <v>81</v>
      </c>
      <c r="BK430" s="227">
        <f>ROUND(I430*H430,2)</f>
        <v>0</v>
      </c>
      <c r="BL430" s="18" t="s">
        <v>277</v>
      </c>
      <c r="BM430" s="226" t="s">
        <v>745</v>
      </c>
    </row>
    <row r="431" s="2" customFormat="1" ht="24.15" customHeight="1">
      <c r="A431" s="39"/>
      <c r="B431" s="40"/>
      <c r="C431" s="214" t="s">
        <v>746</v>
      </c>
      <c r="D431" s="214" t="s">
        <v>200</v>
      </c>
      <c r="E431" s="215" t="s">
        <v>747</v>
      </c>
      <c r="F431" s="216" t="s">
        <v>748</v>
      </c>
      <c r="G431" s="217" t="s">
        <v>268</v>
      </c>
      <c r="H431" s="218">
        <v>1</v>
      </c>
      <c r="I431" s="219"/>
      <c r="J431" s="220">
        <f>ROUND(I431*H431,2)</f>
        <v>0</v>
      </c>
      <c r="K431" s="221"/>
      <c r="L431" s="45"/>
      <c r="M431" s="222" t="s">
        <v>1</v>
      </c>
      <c r="N431" s="223" t="s">
        <v>41</v>
      </c>
      <c r="O431" s="92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6" t="s">
        <v>277</v>
      </c>
      <c r="AT431" s="226" t="s">
        <v>200</v>
      </c>
      <c r="AU431" s="226" t="s">
        <v>86</v>
      </c>
      <c r="AY431" s="18" t="s">
        <v>198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8" t="s">
        <v>81</v>
      </c>
      <c r="BK431" s="227">
        <f>ROUND(I431*H431,2)</f>
        <v>0</v>
      </c>
      <c r="BL431" s="18" t="s">
        <v>277</v>
      </c>
      <c r="BM431" s="226" t="s">
        <v>749</v>
      </c>
    </row>
    <row r="432" s="2" customFormat="1" ht="24.15" customHeight="1">
      <c r="A432" s="39"/>
      <c r="B432" s="40"/>
      <c r="C432" s="214" t="s">
        <v>750</v>
      </c>
      <c r="D432" s="214" t="s">
        <v>200</v>
      </c>
      <c r="E432" s="215" t="s">
        <v>751</v>
      </c>
      <c r="F432" s="216" t="s">
        <v>752</v>
      </c>
      <c r="G432" s="217" t="s">
        <v>268</v>
      </c>
      <c r="H432" s="218">
        <v>1</v>
      </c>
      <c r="I432" s="219"/>
      <c r="J432" s="220">
        <f>ROUND(I432*H432,2)</f>
        <v>0</v>
      </c>
      <c r="K432" s="221"/>
      <c r="L432" s="45"/>
      <c r="M432" s="222" t="s">
        <v>1</v>
      </c>
      <c r="N432" s="223" t="s">
        <v>41</v>
      </c>
      <c r="O432" s="92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6" t="s">
        <v>277</v>
      </c>
      <c r="AT432" s="226" t="s">
        <v>200</v>
      </c>
      <c r="AU432" s="226" t="s">
        <v>86</v>
      </c>
      <c r="AY432" s="18" t="s">
        <v>198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8" t="s">
        <v>81</v>
      </c>
      <c r="BK432" s="227">
        <f>ROUND(I432*H432,2)</f>
        <v>0</v>
      </c>
      <c r="BL432" s="18" t="s">
        <v>277</v>
      </c>
      <c r="BM432" s="226" t="s">
        <v>753</v>
      </c>
    </row>
    <row r="433" s="2" customFormat="1" ht="24.15" customHeight="1">
      <c r="A433" s="39"/>
      <c r="B433" s="40"/>
      <c r="C433" s="214" t="s">
        <v>754</v>
      </c>
      <c r="D433" s="214" t="s">
        <v>200</v>
      </c>
      <c r="E433" s="215" t="s">
        <v>755</v>
      </c>
      <c r="F433" s="216" t="s">
        <v>756</v>
      </c>
      <c r="G433" s="217" t="s">
        <v>268</v>
      </c>
      <c r="H433" s="218">
        <v>1</v>
      </c>
      <c r="I433" s="219"/>
      <c r="J433" s="220">
        <f>ROUND(I433*H433,2)</f>
        <v>0</v>
      </c>
      <c r="K433" s="221"/>
      <c r="L433" s="45"/>
      <c r="M433" s="222" t="s">
        <v>1</v>
      </c>
      <c r="N433" s="223" t="s">
        <v>41</v>
      </c>
      <c r="O433" s="92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6" t="s">
        <v>277</v>
      </c>
      <c r="AT433" s="226" t="s">
        <v>200</v>
      </c>
      <c r="AU433" s="226" t="s">
        <v>86</v>
      </c>
      <c r="AY433" s="18" t="s">
        <v>198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8" t="s">
        <v>81</v>
      </c>
      <c r="BK433" s="227">
        <f>ROUND(I433*H433,2)</f>
        <v>0</v>
      </c>
      <c r="BL433" s="18" t="s">
        <v>277</v>
      </c>
      <c r="BM433" s="226" t="s">
        <v>757</v>
      </c>
    </row>
    <row r="434" s="2" customFormat="1" ht="24.15" customHeight="1">
      <c r="A434" s="39"/>
      <c r="B434" s="40"/>
      <c r="C434" s="214" t="s">
        <v>758</v>
      </c>
      <c r="D434" s="214" t="s">
        <v>200</v>
      </c>
      <c r="E434" s="215" t="s">
        <v>759</v>
      </c>
      <c r="F434" s="216" t="s">
        <v>760</v>
      </c>
      <c r="G434" s="217" t="s">
        <v>268</v>
      </c>
      <c r="H434" s="218">
        <v>1</v>
      </c>
      <c r="I434" s="219"/>
      <c r="J434" s="220">
        <f>ROUND(I434*H434,2)</f>
        <v>0</v>
      </c>
      <c r="K434" s="221"/>
      <c r="L434" s="45"/>
      <c r="M434" s="222" t="s">
        <v>1</v>
      </c>
      <c r="N434" s="223" t="s">
        <v>41</v>
      </c>
      <c r="O434" s="92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277</v>
      </c>
      <c r="AT434" s="226" t="s">
        <v>200</v>
      </c>
      <c r="AU434" s="226" t="s">
        <v>86</v>
      </c>
      <c r="AY434" s="18" t="s">
        <v>198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81</v>
      </c>
      <c r="BK434" s="227">
        <f>ROUND(I434*H434,2)</f>
        <v>0</v>
      </c>
      <c r="BL434" s="18" t="s">
        <v>277</v>
      </c>
      <c r="BM434" s="226" t="s">
        <v>761</v>
      </c>
    </row>
    <row r="435" s="2" customFormat="1" ht="24.15" customHeight="1">
      <c r="A435" s="39"/>
      <c r="B435" s="40"/>
      <c r="C435" s="214" t="s">
        <v>762</v>
      </c>
      <c r="D435" s="214" t="s">
        <v>200</v>
      </c>
      <c r="E435" s="215" t="s">
        <v>763</v>
      </c>
      <c r="F435" s="216" t="s">
        <v>764</v>
      </c>
      <c r="G435" s="217" t="s">
        <v>268</v>
      </c>
      <c r="H435" s="218">
        <v>1</v>
      </c>
      <c r="I435" s="219"/>
      <c r="J435" s="220">
        <f>ROUND(I435*H435,2)</f>
        <v>0</v>
      </c>
      <c r="K435" s="221"/>
      <c r="L435" s="45"/>
      <c r="M435" s="222" t="s">
        <v>1</v>
      </c>
      <c r="N435" s="223" t="s">
        <v>41</v>
      </c>
      <c r="O435" s="92"/>
      <c r="P435" s="224">
        <f>O435*H435</f>
        <v>0</v>
      </c>
      <c r="Q435" s="224">
        <v>0</v>
      </c>
      <c r="R435" s="224">
        <f>Q435*H435</f>
        <v>0</v>
      </c>
      <c r="S435" s="224">
        <v>0</v>
      </c>
      <c r="T435" s="22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6" t="s">
        <v>277</v>
      </c>
      <c r="AT435" s="226" t="s">
        <v>200</v>
      </c>
      <c r="AU435" s="226" t="s">
        <v>86</v>
      </c>
      <c r="AY435" s="18" t="s">
        <v>198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8" t="s">
        <v>81</v>
      </c>
      <c r="BK435" s="227">
        <f>ROUND(I435*H435,2)</f>
        <v>0</v>
      </c>
      <c r="BL435" s="18" t="s">
        <v>277</v>
      </c>
      <c r="BM435" s="226" t="s">
        <v>765</v>
      </c>
    </row>
    <row r="436" s="2" customFormat="1" ht="24.15" customHeight="1">
      <c r="A436" s="39"/>
      <c r="B436" s="40"/>
      <c r="C436" s="214" t="s">
        <v>766</v>
      </c>
      <c r="D436" s="214" t="s">
        <v>200</v>
      </c>
      <c r="E436" s="215" t="s">
        <v>767</v>
      </c>
      <c r="F436" s="216" t="s">
        <v>768</v>
      </c>
      <c r="G436" s="217" t="s">
        <v>268</v>
      </c>
      <c r="H436" s="218">
        <v>1</v>
      </c>
      <c r="I436" s="219"/>
      <c r="J436" s="220">
        <f>ROUND(I436*H436,2)</f>
        <v>0</v>
      </c>
      <c r="K436" s="221"/>
      <c r="L436" s="45"/>
      <c r="M436" s="222" t="s">
        <v>1</v>
      </c>
      <c r="N436" s="223" t="s">
        <v>41</v>
      </c>
      <c r="O436" s="92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6" t="s">
        <v>277</v>
      </c>
      <c r="AT436" s="226" t="s">
        <v>200</v>
      </c>
      <c r="AU436" s="226" t="s">
        <v>86</v>
      </c>
      <c r="AY436" s="18" t="s">
        <v>198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8" t="s">
        <v>81</v>
      </c>
      <c r="BK436" s="227">
        <f>ROUND(I436*H436,2)</f>
        <v>0</v>
      </c>
      <c r="BL436" s="18" t="s">
        <v>277</v>
      </c>
      <c r="BM436" s="226" t="s">
        <v>769</v>
      </c>
    </row>
    <row r="437" s="2" customFormat="1" ht="24.15" customHeight="1">
      <c r="A437" s="39"/>
      <c r="B437" s="40"/>
      <c r="C437" s="214" t="s">
        <v>770</v>
      </c>
      <c r="D437" s="214" t="s">
        <v>200</v>
      </c>
      <c r="E437" s="215" t="s">
        <v>771</v>
      </c>
      <c r="F437" s="216" t="s">
        <v>772</v>
      </c>
      <c r="G437" s="217" t="s">
        <v>268</v>
      </c>
      <c r="H437" s="218">
        <v>1</v>
      </c>
      <c r="I437" s="219"/>
      <c r="J437" s="220">
        <f>ROUND(I437*H437,2)</f>
        <v>0</v>
      </c>
      <c r="K437" s="221"/>
      <c r="L437" s="45"/>
      <c r="M437" s="222" t="s">
        <v>1</v>
      </c>
      <c r="N437" s="223" t="s">
        <v>41</v>
      </c>
      <c r="O437" s="92"/>
      <c r="P437" s="224">
        <f>O437*H437</f>
        <v>0</v>
      </c>
      <c r="Q437" s="224">
        <v>0</v>
      </c>
      <c r="R437" s="224">
        <f>Q437*H437</f>
        <v>0</v>
      </c>
      <c r="S437" s="224">
        <v>0</v>
      </c>
      <c r="T437" s="22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6" t="s">
        <v>277</v>
      </c>
      <c r="AT437" s="226" t="s">
        <v>200</v>
      </c>
      <c r="AU437" s="226" t="s">
        <v>86</v>
      </c>
      <c r="AY437" s="18" t="s">
        <v>198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8" t="s">
        <v>81</v>
      </c>
      <c r="BK437" s="227">
        <f>ROUND(I437*H437,2)</f>
        <v>0</v>
      </c>
      <c r="BL437" s="18" t="s">
        <v>277</v>
      </c>
      <c r="BM437" s="226" t="s">
        <v>773</v>
      </c>
    </row>
    <row r="438" s="2" customFormat="1" ht="24.15" customHeight="1">
      <c r="A438" s="39"/>
      <c r="B438" s="40"/>
      <c r="C438" s="214" t="s">
        <v>774</v>
      </c>
      <c r="D438" s="214" t="s">
        <v>200</v>
      </c>
      <c r="E438" s="215" t="s">
        <v>775</v>
      </c>
      <c r="F438" s="216" t="s">
        <v>776</v>
      </c>
      <c r="G438" s="217" t="s">
        <v>268</v>
      </c>
      <c r="H438" s="218">
        <v>1</v>
      </c>
      <c r="I438" s="219"/>
      <c r="J438" s="220">
        <f>ROUND(I438*H438,2)</f>
        <v>0</v>
      </c>
      <c r="K438" s="221"/>
      <c r="L438" s="45"/>
      <c r="M438" s="222" t="s">
        <v>1</v>
      </c>
      <c r="N438" s="223" t="s">
        <v>41</v>
      </c>
      <c r="O438" s="92"/>
      <c r="P438" s="224">
        <f>O438*H438</f>
        <v>0</v>
      </c>
      <c r="Q438" s="224">
        <v>0</v>
      </c>
      <c r="R438" s="224">
        <f>Q438*H438</f>
        <v>0</v>
      </c>
      <c r="S438" s="224">
        <v>0</v>
      </c>
      <c r="T438" s="22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6" t="s">
        <v>277</v>
      </c>
      <c r="AT438" s="226" t="s">
        <v>200</v>
      </c>
      <c r="AU438" s="226" t="s">
        <v>86</v>
      </c>
      <c r="AY438" s="18" t="s">
        <v>198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8" t="s">
        <v>81</v>
      </c>
      <c r="BK438" s="227">
        <f>ROUND(I438*H438,2)</f>
        <v>0</v>
      </c>
      <c r="BL438" s="18" t="s">
        <v>277</v>
      </c>
      <c r="BM438" s="226" t="s">
        <v>777</v>
      </c>
    </row>
    <row r="439" s="2" customFormat="1" ht="24.15" customHeight="1">
      <c r="A439" s="39"/>
      <c r="B439" s="40"/>
      <c r="C439" s="214" t="s">
        <v>778</v>
      </c>
      <c r="D439" s="214" t="s">
        <v>200</v>
      </c>
      <c r="E439" s="215" t="s">
        <v>779</v>
      </c>
      <c r="F439" s="216" t="s">
        <v>780</v>
      </c>
      <c r="G439" s="217" t="s">
        <v>268</v>
      </c>
      <c r="H439" s="218">
        <v>1</v>
      </c>
      <c r="I439" s="219"/>
      <c r="J439" s="220">
        <f>ROUND(I439*H439,2)</f>
        <v>0</v>
      </c>
      <c r="K439" s="221"/>
      <c r="L439" s="45"/>
      <c r="M439" s="222" t="s">
        <v>1</v>
      </c>
      <c r="N439" s="223" t="s">
        <v>41</v>
      </c>
      <c r="O439" s="92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6" t="s">
        <v>277</v>
      </c>
      <c r="AT439" s="226" t="s">
        <v>200</v>
      </c>
      <c r="AU439" s="226" t="s">
        <v>86</v>
      </c>
      <c r="AY439" s="18" t="s">
        <v>198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8" t="s">
        <v>81</v>
      </c>
      <c r="BK439" s="227">
        <f>ROUND(I439*H439,2)</f>
        <v>0</v>
      </c>
      <c r="BL439" s="18" t="s">
        <v>277</v>
      </c>
      <c r="BM439" s="226" t="s">
        <v>781</v>
      </c>
    </row>
    <row r="440" s="2" customFormat="1" ht="24.15" customHeight="1">
      <c r="A440" s="39"/>
      <c r="B440" s="40"/>
      <c r="C440" s="214" t="s">
        <v>782</v>
      </c>
      <c r="D440" s="214" t="s">
        <v>200</v>
      </c>
      <c r="E440" s="215" t="s">
        <v>783</v>
      </c>
      <c r="F440" s="216" t="s">
        <v>784</v>
      </c>
      <c r="G440" s="217" t="s">
        <v>268</v>
      </c>
      <c r="H440" s="218">
        <v>1</v>
      </c>
      <c r="I440" s="219"/>
      <c r="J440" s="220">
        <f>ROUND(I440*H440,2)</f>
        <v>0</v>
      </c>
      <c r="K440" s="221"/>
      <c r="L440" s="45"/>
      <c r="M440" s="222" t="s">
        <v>1</v>
      </c>
      <c r="N440" s="223" t="s">
        <v>41</v>
      </c>
      <c r="O440" s="92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6" t="s">
        <v>277</v>
      </c>
      <c r="AT440" s="226" t="s">
        <v>200</v>
      </c>
      <c r="AU440" s="226" t="s">
        <v>86</v>
      </c>
      <c r="AY440" s="18" t="s">
        <v>198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8" t="s">
        <v>81</v>
      </c>
      <c r="BK440" s="227">
        <f>ROUND(I440*H440,2)</f>
        <v>0</v>
      </c>
      <c r="BL440" s="18" t="s">
        <v>277</v>
      </c>
      <c r="BM440" s="226" t="s">
        <v>785</v>
      </c>
    </row>
    <row r="441" s="2" customFormat="1" ht="24.15" customHeight="1">
      <c r="A441" s="39"/>
      <c r="B441" s="40"/>
      <c r="C441" s="214" t="s">
        <v>786</v>
      </c>
      <c r="D441" s="214" t="s">
        <v>200</v>
      </c>
      <c r="E441" s="215" t="s">
        <v>787</v>
      </c>
      <c r="F441" s="216" t="s">
        <v>788</v>
      </c>
      <c r="G441" s="217" t="s">
        <v>268</v>
      </c>
      <c r="H441" s="218">
        <v>1</v>
      </c>
      <c r="I441" s="219"/>
      <c r="J441" s="220">
        <f>ROUND(I441*H441,2)</f>
        <v>0</v>
      </c>
      <c r="K441" s="221"/>
      <c r="L441" s="45"/>
      <c r="M441" s="222" t="s">
        <v>1</v>
      </c>
      <c r="N441" s="223" t="s">
        <v>41</v>
      </c>
      <c r="O441" s="92"/>
      <c r="P441" s="224">
        <f>O441*H441</f>
        <v>0</v>
      </c>
      <c r="Q441" s="224">
        <v>0</v>
      </c>
      <c r="R441" s="224">
        <f>Q441*H441</f>
        <v>0</v>
      </c>
      <c r="S441" s="224">
        <v>0</v>
      </c>
      <c r="T441" s="22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6" t="s">
        <v>277</v>
      </c>
      <c r="AT441" s="226" t="s">
        <v>200</v>
      </c>
      <c r="AU441" s="226" t="s">
        <v>86</v>
      </c>
      <c r="AY441" s="18" t="s">
        <v>198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8" t="s">
        <v>81</v>
      </c>
      <c r="BK441" s="227">
        <f>ROUND(I441*H441,2)</f>
        <v>0</v>
      </c>
      <c r="BL441" s="18" t="s">
        <v>277</v>
      </c>
      <c r="BM441" s="226" t="s">
        <v>789</v>
      </c>
    </row>
    <row r="442" s="2" customFormat="1" ht="33" customHeight="1">
      <c r="A442" s="39"/>
      <c r="B442" s="40"/>
      <c r="C442" s="214" t="s">
        <v>790</v>
      </c>
      <c r="D442" s="214" t="s">
        <v>200</v>
      </c>
      <c r="E442" s="215" t="s">
        <v>791</v>
      </c>
      <c r="F442" s="216" t="s">
        <v>792</v>
      </c>
      <c r="G442" s="217" t="s">
        <v>268</v>
      </c>
      <c r="H442" s="218">
        <v>1</v>
      </c>
      <c r="I442" s="219"/>
      <c r="J442" s="220">
        <f>ROUND(I442*H442,2)</f>
        <v>0</v>
      </c>
      <c r="K442" s="221"/>
      <c r="L442" s="45"/>
      <c r="M442" s="222" t="s">
        <v>1</v>
      </c>
      <c r="N442" s="223" t="s">
        <v>41</v>
      </c>
      <c r="O442" s="92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6" t="s">
        <v>277</v>
      </c>
      <c r="AT442" s="226" t="s">
        <v>200</v>
      </c>
      <c r="AU442" s="226" t="s">
        <v>86</v>
      </c>
      <c r="AY442" s="18" t="s">
        <v>198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8" t="s">
        <v>81</v>
      </c>
      <c r="BK442" s="227">
        <f>ROUND(I442*H442,2)</f>
        <v>0</v>
      </c>
      <c r="BL442" s="18" t="s">
        <v>277</v>
      </c>
      <c r="BM442" s="226" t="s">
        <v>793</v>
      </c>
    </row>
    <row r="443" s="2" customFormat="1" ht="33" customHeight="1">
      <c r="A443" s="39"/>
      <c r="B443" s="40"/>
      <c r="C443" s="214" t="s">
        <v>794</v>
      </c>
      <c r="D443" s="214" t="s">
        <v>200</v>
      </c>
      <c r="E443" s="215" t="s">
        <v>795</v>
      </c>
      <c r="F443" s="216" t="s">
        <v>796</v>
      </c>
      <c r="G443" s="217" t="s">
        <v>268</v>
      </c>
      <c r="H443" s="218">
        <v>1</v>
      </c>
      <c r="I443" s="219"/>
      <c r="J443" s="220">
        <f>ROUND(I443*H443,2)</f>
        <v>0</v>
      </c>
      <c r="K443" s="221"/>
      <c r="L443" s="45"/>
      <c r="M443" s="222" t="s">
        <v>1</v>
      </c>
      <c r="N443" s="223" t="s">
        <v>41</v>
      </c>
      <c r="O443" s="92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6" t="s">
        <v>277</v>
      </c>
      <c r="AT443" s="226" t="s">
        <v>200</v>
      </c>
      <c r="AU443" s="226" t="s">
        <v>86</v>
      </c>
      <c r="AY443" s="18" t="s">
        <v>198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8" t="s">
        <v>81</v>
      </c>
      <c r="BK443" s="227">
        <f>ROUND(I443*H443,2)</f>
        <v>0</v>
      </c>
      <c r="BL443" s="18" t="s">
        <v>277</v>
      </c>
      <c r="BM443" s="226" t="s">
        <v>797</v>
      </c>
    </row>
    <row r="444" s="2" customFormat="1" ht="24.15" customHeight="1">
      <c r="A444" s="39"/>
      <c r="B444" s="40"/>
      <c r="C444" s="214" t="s">
        <v>798</v>
      </c>
      <c r="D444" s="214" t="s">
        <v>200</v>
      </c>
      <c r="E444" s="215" t="s">
        <v>799</v>
      </c>
      <c r="F444" s="216" t="s">
        <v>800</v>
      </c>
      <c r="G444" s="217" t="s">
        <v>268</v>
      </c>
      <c r="H444" s="218">
        <v>1</v>
      </c>
      <c r="I444" s="219"/>
      <c r="J444" s="220">
        <f>ROUND(I444*H444,2)</f>
        <v>0</v>
      </c>
      <c r="K444" s="221"/>
      <c r="L444" s="45"/>
      <c r="M444" s="222" t="s">
        <v>1</v>
      </c>
      <c r="N444" s="223" t="s">
        <v>41</v>
      </c>
      <c r="O444" s="92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6" t="s">
        <v>277</v>
      </c>
      <c r="AT444" s="226" t="s">
        <v>200</v>
      </c>
      <c r="AU444" s="226" t="s">
        <v>86</v>
      </c>
      <c r="AY444" s="18" t="s">
        <v>198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8" t="s">
        <v>81</v>
      </c>
      <c r="BK444" s="227">
        <f>ROUND(I444*H444,2)</f>
        <v>0</v>
      </c>
      <c r="BL444" s="18" t="s">
        <v>277</v>
      </c>
      <c r="BM444" s="226" t="s">
        <v>801</v>
      </c>
    </row>
    <row r="445" s="2" customFormat="1" ht="24.15" customHeight="1">
      <c r="A445" s="39"/>
      <c r="B445" s="40"/>
      <c r="C445" s="214" t="s">
        <v>802</v>
      </c>
      <c r="D445" s="214" t="s">
        <v>200</v>
      </c>
      <c r="E445" s="215" t="s">
        <v>803</v>
      </c>
      <c r="F445" s="216" t="s">
        <v>804</v>
      </c>
      <c r="G445" s="217" t="s">
        <v>268</v>
      </c>
      <c r="H445" s="218">
        <v>1</v>
      </c>
      <c r="I445" s="219"/>
      <c r="J445" s="220">
        <f>ROUND(I445*H445,2)</f>
        <v>0</v>
      </c>
      <c r="K445" s="221"/>
      <c r="L445" s="45"/>
      <c r="M445" s="222" t="s">
        <v>1</v>
      </c>
      <c r="N445" s="223" t="s">
        <v>41</v>
      </c>
      <c r="O445" s="92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6" t="s">
        <v>277</v>
      </c>
      <c r="AT445" s="226" t="s">
        <v>200</v>
      </c>
      <c r="AU445" s="226" t="s">
        <v>86</v>
      </c>
      <c r="AY445" s="18" t="s">
        <v>198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8" t="s">
        <v>81</v>
      </c>
      <c r="BK445" s="227">
        <f>ROUND(I445*H445,2)</f>
        <v>0</v>
      </c>
      <c r="BL445" s="18" t="s">
        <v>277</v>
      </c>
      <c r="BM445" s="226" t="s">
        <v>805</v>
      </c>
    </row>
    <row r="446" s="2" customFormat="1" ht="24.15" customHeight="1">
      <c r="A446" s="39"/>
      <c r="B446" s="40"/>
      <c r="C446" s="214" t="s">
        <v>806</v>
      </c>
      <c r="D446" s="214" t="s">
        <v>200</v>
      </c>
      <c r="E446" s="215" t="s">
        <v>807</v>
      </c>
      <c r="F446" s="216" t="s">
        <v>808</v>
      </c>
      <c r="G446" s="217" t="s">
        <v>268</v>
      </c>
      <c r="H446" s="218">
        <v>1</v>
      </c>
      <c r="I446" s="219"/>
      <c r="J446" s="220">
        <f>ROUND(I446*H446,2)</f>
        <v>0</v>
      </c>
      <c r="K446" s="221"/>
      <c r="L446" s="45"/>
      <c r="M446" s="222" t="s">
        <v>1</v>
      </c>
      <c r="N446" s="223" t="s">
        <v>41</v>
      </c>
      <c r="O446" s="92"/>
      <c r="P446" s="224">
        <f>O446*H446</f>
        <v>0</v>
      </c>
      <c r="Q446" s="224">
        <v>0</v>
      </c>
      <c r="R446" s="224">
        <f>Q446*H446</f>
        <v>0</v>
      </c>
      <c r="S446" s="224">
        <v>0</v>
      </c>
      <c r="T446" s="22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6" t="s">
        <v>277</v>
      </c>
      <c r="AT446" s="226" t="s">
        <v>200</v>
      </c>
      <c r="AU446" s="226" t="s">
        <v>86</v>
      </c>
      <c r="AY446" s="18" t="s">
        <v>198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18" t="s">
        <v>81</v>
      </c>
      <c r="BK446" s="227">
        <f>ROUND(I446*H446,2)</f>
        <v>0</v>
      </c>
      <c r="BL446" s="18" t="s">
        <v>277</v>
      </c>
      <c r="BM446" s="226" t="s">
        <v>809</v>
      </c>
    </row>
    <row r="447" s="2" customFormat="1" ht="24.15" customHeight="1">
      <c r="A447" s="39"/>
      <c r="B447" s="40"/>
      <c r="C447" s="214" t="s">
        <v>810</v>
      </c>
      <c r="D447" s="214" t="s">
        <v>200</v>
      </c>
      <c r="E447" s="215" t="s">
        <v>811</v>
      </c>
      <c r="F447" s="216" t="s">
        <v>812</v>
      </c>
      <c r="G447" s="217" t="s">
        <v>268</v>
      </c>
      <c r="H447" s="218">
        <v>1</v>
      </c>
      <c r="I447" s="219"/>
      <c r="J447" s="220">
        <f>ROUND(I447*H447,2)</f>
        <v>0</v>
      </c>
      <c r="K447" s="221"/>
      <c r="L447" s="45"/>
      <c r="M447" s="222" t="s">
        <v>1</v>
      </c>
      <c r="N447" s="223" t="s">
        <v>41</v>
      </c>
      <c r="O447" s="92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6" t="s">
        <v>277</v>
      </c>
      <c r="AT447" s="226" t="s">
        <v>200</v>
      </c>
      <c r="AU447" s="226" t="s">
        <v>86</v>
      </c>
      <c r="AY447" s="18" t="s">
        <v>198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8" t="s">
        <v>81</v>
      </c>
      <c r="BK447" s="227">
        <f>ROUND(I447*H447,2)</f>
        <v>0</v>
      </c>
      <c r="BL447" s="18" t="s">
        <v>277</v>
      </c>
      <c r="BM447" s="226" t="s">
        <v>813</v>
      </c>
    </row>
    <row r="448" s="2" customFormat="1" ht="33" customHeight="1">
      <c r="A448" s="39"/>
      <c r="B448" s="40"/>
      <c r="C448" s="214" t="s">
        <v>814</v>
      </c>
      <c r="D448" s="214" t="s">
        <v>200</v>
      </c>
      <c r="E448" s="215" t="s">
        <v>815</v>
      </c>
      <c r="F448" s="216" t="s">
        <v>816</v>
      </c>
      <c r="G448" s="217" t="s">
        <v>629</v>
      </c>
      <c r="H448" s="283"/>
      <c r="I448" s="219"/>
      <c r="J448" s="220">
        <f>ROUND(I448*H448,2)</f>
        <v>0</v>
      </c>
      <c r="K448" s="221"/>
      <c r="L448" s="45"/>
      <c r="M448" s="222" t="s">
        <v>1</v>
      </c>
      <c r="N448" s="223" t="s">
        <v>41</v>
      </c>
      <c r="O448" s="92"/>
      <c r="P448" s="224">
        <f>O448*H448</f>
        <v>0</v>
      </c>
      <c r="Q448" s="224">
        <v>0</v>
      </c>
      <c r="R448" s="224">
        <f>Q448*H448</f>
        <v>0</v>
      </c>
      <c r="S448" s="224">
        <v>0</v>
      </c>
      <c r="T448" s="22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6" t="s">
        <v>277</v>
      </c>
      <c r="AT448" s="226" t="s">
        <v>200</v>
      </c>
      <c r="AU448" s="226" t="s">
        <v>86</v>
      </c>
      <c r="AY448" s="18" t="s">
        <v>198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8" t="s">
        <v>81</v>
      </c>
      <c r="BK448" s="227">
        <f>ROUND(I448*H448,2)</f>
        <v>0</v>
      </c>
      <c r="BL448" s="18" t="s">
        <v>277</v>
      </c>
      <c r="BM448" s="226" t="s">
        <v>817</v>
      </c>
    </row>
    <row r="449" s="12" customFormat="1" ht="22.8" customHeight="1">
      <c r="A449" s="12"/>
      <c r="B449" s="198"/>
      <c r="C449" s="199"/>
      <c r="D449" s="200" t="s">
        <v>75</v>
      </c>
      <c r="E449" s="212" t="s">
        <v>818</v>
      </c>
      <c r="F449" s="212" t="s">
        <v>819</v>
      </c>
      <c r="G449" s="199"/>
      <c r="H449" s="199"/>
      <c r="I449" s="202"/>
      <c r="J449" s="213">
        <f>BK449</f>
        <v>0</v>
      </c>
      <c r="K449" s="199"/>
      <c r="L449" s="204"/>
      <c r="M449" s="205"/>
      <c r="N449" s="206"/>
      <c r="O449" s="206"/>
      <c r="P449" s="207">
        <f>SUM(P450:P489)</f>
        <v>0</v>
      </c>
      <c r="Q449" s="206"/>
      <c r="R449" s="207">
        <f>SUM(R450:R489)</f>
        <v>0.033345</v>
      </c>
      <c r="S449" s="206"/>
      <c r="T449" s="208">
        <f>SUM(T450:T489)</f>
        <v>0.459206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9" t="s">
        <v>86</v>
      </c>
      <c r="AT449" s="210" t="s">
        <v>75</v>
      </c>
      <c r="AU449" s="210" t="s">
        <v>81</v>
      </c>
      <c r="AY449" s="209" t="s">
        <v>198</v>
      </c>
      <c r="BK449" s="211">
        <f>SUM(BK450:BK489)</f>
        <v>0</v>
      </c>
    </row>
    <row r="450" s="2" customFormat="1" ht="24.15" customHeight="1">
      <c r="A450" s="39"/>
      <c r="B450" s="40"/>
      <c r="C450" s="214" t="s">
        <v>820</v>
      </c>
      <c r="D450" s="214" t="s">
        <v>200</v>
      </c>
      <c r="E450" s="215" t="s">
        <v>821</v>
      </c>
      <c r="F450" s="216" t="s">
        <v>822</v>
      </c>
      <c r="G450" s="217" t="s">
        <v>203</v>
      </c>
      <c r="H450" s="218">
        <v>9.359</v>
      </c>
      <c r="I450" s="219"/>
      <c r="J450" s="220">
        <f>ROUND(I450*H450,2)</f>
        <v>0</v>
      </c>
      <c r="K450" s="221"/>
      <c r="L450" s="45"/>
      <c r="M450" s="222" t="s">
        <v>1</v>
      </c>
      <c r="N450" s="223" t="s">
        <v>41</v>
      </c>
      <c r="O450" s="92"/>
      <c r="P450" s="224">
        <f>O450*H450</f>
        <v>0</v>
      </c>
      <c r="Q450" s="224">
        <v>0</v>
      </c>
      <c r="R450" s="224">
        <f>Q450*H450</f>
        <v>0</v>
      </c>
      <c r="S450" s="224">
        <v>0.0080000000000000002</v>
      </c>
      <c r="T450" s="225">
        <f>S450*H450</f>
        <v>0.074872000000000008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6" t="s">
        <v>277</v>
      </c>
      <c r="AT450" s="226" t="s">
        <v>200</v>
      </c>
      <c r="AU450" s="226" t="s">
        <v>86</v>
      </c>
      <c r="AY450" s="18" t="s">
        <v>198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18" t="s">
        <v>81</v>
      </c>
      <c r="BK450" s="227">
        <f>ROUND(I450*H450,2)</f>
        <v>0</v>
      </c>
      <c r="BL450" s="18" t="s">
        <v>277</v>
      </c>
      <c r="BM450" s="226" t="s">
        <v>823</v>
      </c>
    </row>
    <row r="451" s="13" customFormat="1">
      <c r="A451" s="13"/>
      <c r="B451" s="228"/>
      <c r="C451" s="229"/>
      <c r="D451" s="230" t="s">
        <v>206</v>
      </c>
      <c r="E451" s="231" t="s">
        <v>1</v>
      </c>
      <c r="F451" s="232" t="s">
        <v>824</v>
      </c>
      <c r="G451" s="229"/>
      <c r="H451" s="233">
        <v>9.359</v>
      </c>
      <c r="I451" s="234"/>
      <c r="J451" s="229"/>
      <c r="K451" s="229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206</v>
      </c>
      <c r="AU451" s="239" t="s">
        <v>86</v>
      </c>
      <c r="AV451" s="13" t="s">
        <v>86</v>
      </c>
      <c r="AW451" s="13" t="s">
        <v>32</v>
      </c>
      <c r="AX451" s="13" t="s">
        <v>76</v>
      </c>
      <c r="AY451" s="239" t="s">
        <v>198</v>
      </c>
    </row>
    <row r="452" s="14" customFormat="1">
      <c r="A452" s="14"/>
      <c r="B452" s="240"/>
      <c r="C452" s="241"/>
      <c r="D452" s="230" t="s">
        <v>206</v>
      </c>
      <c r="E452" s="242" t="s">
        <v>1</v>
      </c>
      <c r="F452" s="243" t="s">
        <v>208</v>
      </c>
      <c r="G452" s="241"/>
      <c r="H452" s="244">
        <v>9.359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206</v>
      </c>
      <c r="AU452" s="250" t="s">
        <v>86</v>
      </c>
      <c r="AV452" s="14" t="s">
        <v>204</v>
      </c>
      <c r="AW452" s="14" t="s">
        <v>32</v>
      </c>
      <c r="AX452" s="14" t="s">
        <v>81</v>
      </c>
      <c r="AY452" s="250" t="s">
        <v>198</v>
      </c>
    </row>
    <row r="453" s="2" customFormat="1" ht="16.5" customHeight="1">
      <c r="A453" s="39"/>
      <c r="B453" s="40"/>
      <c r="C453" s="214" t="s">
        <v>825</v>
      </c>
      <c r="D453" s="214" t="s">
        <v>200</v>
      </c>
      <c r="E453" s="215" t="s">
        <v>826</v>
      </c>
      <c r="F453" s="216" t="s">
        <v>827</v>
      </c>
      <c r="G453" s="217" t="s">
        <v>391</v>
      </c>
      <c r="H453" s="218">
        <v>1</v>
      </c>
      <c r="I453" s="219"/>
      <c r="J453" s="220">
        <f>ROUND(I453*H453,2)</f>
        <v>0</v>
      </c>
      <c r="K453" s="221"/>
      <c r="L453" s="45"/>
      <c r="M453" s="222" t="s">
        <v>1</v>
      </c>
      <c r="N453" s="223" t="s">
        <v>41</v>
      </c>
      <c r="O453" s="92"/>
      <c r="P453" s="224">
        <f>O453*H453</f>
        <v>0</v>
      </c>
      <c r="Q453" s="224">
        <v>0</v>
      </c>
      <c r="R453" s="224">
        <f>Q453*H453</f>
        <v>0</v>
      </c>
      <c r="S453" s="224">
        <v>0.010500000000000001</v>
      </c>
      <c r="T453" s="225">
        <f>S453*H453</f>
        <v>0.010500000000000001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6" t="s">
        <v>277</v>
      </c>
      <c r="AT453" s="226" t="s">
        <v>200</v>
      </c>
      <c r="AU453" s="226" t="s">
        <v>86</v>
      </c>
      <c r="AY453" s="18" t="s">
        <v>198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8" t="s">
        <v>81</v>
      </c>
      <c r="BK453" s="227">
        <f>ROUND(I453*H453,2)</f>
        <v>0</v>
      </c>
      <c r="BL453" s="18" t="s">
        <v>277</v>
      </c>
      <c r="BM453" s="226" t="s">
        <v>828</v>
      </c>
    </row>
    <row r="454" s="15" customFormat="1">
      <c r="A454" s="15"/>
      <c r="B454" s="251"/>
      <c r="C454" s="252"/>
      <c r="D454" s="230" t="s">
        <v>206</v>
      </c>
      <c r="E454" s="253" t="s">
        <v>1</v>
      </c>
      <c r="F454" s="254" t="s">
        <v>829</v>
      </c>
      <c r="G454" s="252"/>
      <c r="H454" s="253" t="s">
        <v>1</v>
      </c>
      <c r="I454" s="255"/>
      <c r="J454" s="252"/>
      <c r="K454" s="252"/>
      <c r="L454" s="256"/>
      <c r="M454" s="257"/>
      <c r="N454" s="258"/>
      <c r="O454" s="258"/>
      <c r="P454" s="258"/>
      <c r="Q454" s="258"/>
      <c r="R454" s="258"/>
      <c r="S454" s="258"/>
      <c r="T454" s="259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0" t="s">
        <v>206</v>
      </c>
      <c r="AU454" s="260" t="s">
        <v>86</v>
      </c>
      <c r="AV454" s="15" t="s">
        <v>81</v>
      </c>
      <c r="AW454" s="15" t="s">
        <v>32</v>
      </c>
      <c r="AX454" s="15" t="s">
        <v>76</v>
      </c>
      <c r="AY454" s="260" t="s">
        <v>198</v>
      </c>
    </row>
    <row r="455" s="13" customFormat="1">
      <c r="A455" s="13"/>
      <c r="B455" s="228"/>
      <c r="C455" s="229"/>
      <c r="D455" s="230" t="s">
        <v>206</v>
      </c>
      <c r="E455" s="231" t="s">
        <v>1</v>
      </c>
      <c r="F455" s="232" t="s">
        <v>81</v>
      </c>
      <c r="G455" s="229"/>
      <c r="H455" s="233">
        <v>1</v>
      </c>
      <c r="I455" s="234"/>
      <c r="J455" s="229"/>
      <c r="K455" s="229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206</v>
      </c>
      <c r="AU455" s="239" t="s">
        <v>86</v>
      </c>
      <c r="AV455" s="13" t="s">
        <v>86</v>
      </c>
      <c r="AW455" s="13" t="s">
        <v>32</v>
      </c>
      <c r="AX455" s="13" t="s">
        <v>81</v>
      </c>
      <c r="AY455" s="239" t="s">
        <v>198</v>
      </c>
    </row>
    <row r="456" s="2" customFormat="1" ht="16.5" customHeight="1">
      <c r="A456" s="39"/>
      <c r="B456" s="40"/>
      <c r="C456" s="214" t="s">
        <v>830</v>
      </c>
      <c r="D456" s="214" t="s">
        <v>200</v>
      </c>
      <c r="E456" s="215" t="s">
        <v>831</v>
      </c>
      <c r="F456" s="216" t="s">
        <v>832</v>
      </c>
      <c r="G456" s="217" t="s">
        <v>391</v>
      </c>
      <c r="H456" s="218">
        <v>1</v>
      </c>
      <c r="I456" s="219"/>
      <c r="J456" s="220">
        <f>ROUND(I456*H456,2)</f>
        <v>0</v>
      </c>
      <c r="K456" s="221"/>
      <c r="L456" s="45"/>
      <c r="M456" s="222" t="s">
        <v>1</v>
      </c>
      <c r="N456" s="223" t="s">
        <v>41</v>
      </c>
      <c r="O456" s="92"/>
      <c r="P456" s="224">
        <f>O456*H456</f>
        <v>0</v>
      </c>
      <c r="Q456" s="224">
        <v>0</v>
      </c>
      <c r="R456" s="224">
        <f>Q456*H456</f>
        <v>0</v>
      </c>
      <c r="S456" s="224">
        <v>0.10105</v>
      </c>
      <c r="T456" s="225">
        <f>S456*H456</f>
        <v>0.10105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6" t="s">
        <v>277</v>
      </c>
      <c r="AT456" s="226" t="s">
        <v>200</v>
      </c>
      <c r="AU456" s="226" t="s">
        <v>86</v>
      </c>
      <c r="AY456" s="18" t="s">
        <v>198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18" t="s">
        <v>81</v>
      </c>
      <c r="BK456" s="227">
        <f>ROUND(I456*H456,2)</f>
        <v>0</v>
      </c>
      <c r="BL456" s="18" t="s">
        <v>277</v>
      </c>
      <c r="BM456" s="226" t="s">
        <v>833</v>
      </c>
    </row>
    <row r="457" s="13" customFormat="1">
      <c r="A457" s="13"/>
      <c r="B457" s="228"/>
      <c r="C457" s="229"/>
      <c r="D457" s="230" t="s">
        <v>206</v>
      </c>
      <c r="E457" s="231" t="s">
        <v>1</v>
      </c>
      <c r="F457" s="232" t="s">
        <v>81</v>
      </c>
      <c r="G457" s="229"/>
      <c r="H457" s="233">
        <v>1</v>
      </c>
      <c r="I457" s="234"/>
      <c r="J457" s="229"/>
      <c r="K457" s="229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206</v>
      </c>
      <c r="AU457" s="239" t="s">
        <v>86</v>
      </c>
      <c r="AV457" s="13" t="s">
        <v>86</v>
      </c>
      <c r="AW457" s="13" t="s">
        <v>32</v>
      </c>
      <c r="AX457" s="13" t="s">
        <v>81</v>
      </c>
      <c r="AY457" s="239" t="s">
        <v>198</v>
      </c>
    </row>
    <row r="458" s="2" customFormat="1" ht="33" customHeight="1">
      <c r="A458" s="39"/>
      <c r="B458" s="40"/>
      <c r="C458" s="214" t="s">
        <v>834</v>
      </c>
      <c r="D458" s="214" t="s">
        <v>200</v>
      </c>
      <c r="E458" s="215" t="s">
        <v>835</v>
      </c>
      <c r="F458" s="216" t="s">
        <v>836</v>
      </c>
      <c r="G458" s="217" t="s">
        <v>268</v>
      </c>
      <c r="H458" s="218">
        <v>2</v>
      </c>
      <c r="I458" s="219"/>
      <c r="J458" s="220">
        <f>ROUND(I458*H458,2)</f>
        <v>0</v>
      </c>
      <c r="K458" s="221"/>
      <c r="L458" s="45"/>
      <c r="M458" s="222" t="s">
        <v>1</v>
      </c>
      <c r="N458" s="223" t="s">
        <v>41</v>
      </c>
      <c r="O458" s="92"/>
      <c r="P458" s="224">
        <f>O458*H458</f>
        <v>0</v>
      </c>
      <c r="Q458" s="224">
        <v>0</v>
      </c>
      <c r="R458" s="224">
        <f>Q458*H458</f>
        <v>0</v>
      </c>
      <c r="S458" s="224">
        <v>0</v>
      </c>
      <c r="T458" s="22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6" t="s">
        <v>277</v>
      </c>
      <c r="AT458" s="226" t="s">
        <v>200</v>
      </c>
      <c r="AU458" s="226" t="s">
        <v>86</v>
      </c>
      <c r="AY458" s="18" t="s">
        <v>198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8" t="s">
        <v>81</v>
      </c>
      <c r="BK458" s="227">
        <f>ROUND(I458*H458,2)</f>
        <v>0</v>
      </c>
      <c r="BL458" s="18" t="s">
        <v>277</v>
      </c>
      <c r="BM458" s="226" t="s">
        <v>837</v>
      </c>
    </row>
    <row r="459" s="2" customFormat="1" ht="24.15" customHeight="1">
      <c r="A459" s="39"/>
      <c r="B459" s="40"/>
      <c r="C459" s="214" t="s">
        <v>838</v>
      </c>
      <c r="D459" s="214" t="s">
        <v>200</v>
      </c>
      <c r="E459" s="215" t="s">
        <v>839</v>
      </c>
      <c r="F459" s="216" t="s">
        <v>840</v>
      </c>
      <c r="G459" s="217" t="s">
        <v>268</v>
      </c>
      <c r="H459" s="218">
        <v>1</v>
      </c>
      <c r="I459" s="219"/>
      <c r="J459" s="220">
        <f>ROUND(I459*H459,2)</f>
        <v>0</v>
      </c>
      <c r="K459" s="221"/>
      <c r="L459" s="45"/>
      <c r="M459" s="222" t="s">
        <v>1</v>
      </c>
      <c r="N459" s="223" t="s">
        <v>41</v>
      </c>
      <c r="O459" s="92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6" t="s">
        <v>277</v>
      </c>
      <c r="AT459" s="226" t="s">
        <v>200</v>
      </c>
      <c r="AU459" s="226" t="s">
        <v>86</v>
      </c>
      <c r="AY459" s="18" t="s">
        <v>198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8" t="s">
        <v>81</v>
      </c>
      <c r="BK459" s="227">
        <f>ROUND(I459*H459,2)</f>
        <v>0</v>
      </c>
      <c r="BL459" s="18" t="s">
        <v>277</v>
      </c>
      <c r="BM459" s="226" t="s">
        <v>841</v>
      </c>
    </row>
    <row r="460" s="2" customFormat="1" ht="33" customHeight="1">
      <c r="A460" s="39"/>
      <c r="B460" s="40"/>
      <c r="C460" s="214" t="s">
        <v>842</v>
      </c>
      <c r="D460" s="214" t="s">
        <v>200</v>
      </c>
      <c r="E460" s="215" t="s">
        <v>843</v>
      </c>
      <c r="F460" s="216" t="s">
        <v>844</v>
      </c>
      <c r="G460" s="217" t="s">
        <v>268</v>
      </c>
      <c r="H460" s="218">
        <v>1</v>
      </c>
      <c r="I460" s="219"/>
      <c r="J460" s="220">
        <f>ROUND(I460*H460,2)</f>
        <v>0</v>
      </c>
      <c r="K460" s="221"/>
      <c r="L460" s="45"/>
      <c r="M460" s="222" t="s">
        <v>1</v>
      </c>
      <c r="N460" s="223" t="s">
        <v>41</v>
      </c>
      <c r="O460" s="92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6" t="s">
        <v>277</v>
      </c>
      <c r="AT460" s="226" t="s">
        <v>200</v>
      </c>
      <c r="AU460" s="226" t="s">
        <v>86</v>
      </c>
      <c r="AY460" s="18" t="s">
        <v>198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8" t="s">
        <v>81</v>
      </c>
      <c r="BK460" s="227">
        <f>ROUND(I460*H460,2)</f>
        <v>0</v>
      </c>
      <c r="BL460" s="18" t="s">
        <v>277</v>
      </c>
      <c r="BM460" s="226" t="s">
        <v>845</v>
      </c>
    </row>
    <row r="461" s="2" customFormat="1" ht="33" customHeight="1">
      <c r="A461" s="39"/>
      <c r="B461" s="40"/>
      <c r="C461" s="214" t="s">
        <v>846</v>
      </c>
      <c r="D461" s="214" t="s">
        <v>200</v>
      </c>
      <c r="E461" s="215" t="s">
        <v>847</v>
      </c>
      <c r="F461" s="216" t="s">
        <v>848</v>
      </c>
      <c r="G461" s="217" t="s">
        <v>268</v>
      </c>
      <c r="H461" s="218">
        <v>1</v>
      </c>
      <c r="I461" s="219"/>
      <c r="J461" s="220">
        <f>ROUND(I461*H461,2)</f>
        <v>0</v>
      </c>
      <c r="K461" s="221"/>
      <c r="L461" s="45"/>
      <c r="M461" s="222" t="s">
        <v>1</v>
      </c>
      <c r="N461" s="223" t="s">
        <v>41</v>
      </c>
      <c r="O461" s="92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6" t="s">
        <v>277</v>
      </c>
      <c r="AT461" s="226" t="s">
        <v>200</v>
      </c>
      <c r="AU461" s="226" t="s">
        <v>86</v>
      </c>
      <c r="AY461" s="18" t="s">
        <v>198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8" t="s">
        <v>81</v>
      </c>
      <c r="BK461" s="227">
        <f>ROUND(I461*H461,2)</f>
        <v>0</v>
      </c>
      <c r="BL461" s="18" t="s">
        <v>277</v>
      </c>
      <c r="BM461" s="226" t="s">
        <v>849</v>
      </c>
    </row>
    <row r="462" s="2" customFormat="1" ht="33" customHeight="1">
      <c r="A462" s="39"/>
      <c r="B462" s="40"/>
      <c r="C462" s="214" t="s">
        <v>850</v>
      </c>
      <c r="D462" s="214" t="s">
        <v>200</v>
      </c>
      <c r="E462" s="215" t="s">
        <v>851</v>
      </c>
      <c r="F462" s="216" t="s">
        <v>852</v>
      </c>
      <c r="G462" s="217" t="s">
        <v>268</v>
      </c>
      <c r="H462" s="218">
        <v>1</v>
      </c>
      <c r="I462" s="219"/>
      <c r="J462" s="220">
        <f>ROUND(I462*H462,2)</f>
        <v>0</v>
      </c>
      <c r="K462" s="221"/>
      <c r="L462" s="45"/>
      <c r="M462" s="222" t="s">
        <v>1</v>
      </c>
      <c r="N462" s="223" t="s">
        <v>41</v>
      </c>
      <c r="O462" s="92"/>
      <c r="P462" s="224">
        <f>O462*H462</f>
        <v>0</v>
      </c>
      <c r="Q462" s="224">
        <v>0</v>
      </c>
      <c r="R462" s="224">
        <f>Q462*H462</f>
        <v>0</v>
      </c>
      <c r="S462" s="224">
        <v>0</v>
      </c>
      <c r="T462" s="22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6" t="s">
        <v>277</v>
      </c>
      <c r="AT462" s="226" t="s">
        <v>200</v>
      </c>
      <c r="AU462" s="226" t="s">
        <v>86</v>
      </c>
      <c r="AY462" s="18" t="s">
        <v>198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8" t="s">
        <v>81</v>
      </c>
      <c r="BK462" s="227">
        <f>ROUND(I462*H462,2)</f>
        <v>0</v>
      </c>
      <c r="BL462" s="18" t="s">
        <v>277</v>
      </c>
      <c r="BM462" s="226" t="s">
        <v>853</v>
      </c>
    </row>
    <row r="463" s="2" customFormat="1" ht="33" customHeight="1">
      <c r="A463" s="39"/>
      <c r="B463" s="40"/>
      <c r="C463" s="214" t="s">
        <v>854</v>
      </c>
      <c r="D463" s="214" t="s">
        <v>200</v>
      </c>
      <c r="E463" s="215" t="s">
        <v>855</v>
      </c>
      <c r="F463" s="216" t="s">
        <v>856</v>
      </c>
      <c r="G463" s="217" t="s">
        <v>268</v>
      </c>
      <c r="H463" s="218">
        <v>1</v>
      </c>
      <c r="I463" s="219"/>
      <c r="J463" s="220">
        <f>ROUND(I463*H463,2)</f>
        <v>0</v>
      </c>
      <c r="K463" s="221"/>
      <c r="L463" s="45"/>
      <c r="M463" s="222" t="s">
        <v>1</v>
      </c>
      <c r="N463" s="223" t="s">
        <v>41</v>
      </c>
      <c r="O463" s="92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277</v>
      </c>
      <c r="AT463" s="226" t="s">
        <v>200</v>
      </c>
      <c r="AU463" s="226" t="s">
        <v>86</v>
      </c>
      <c r="AY463" s="18" t="s">
        <v>198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81</v>
      </c>
      <c r="BK463" s="227">
        <f>ROUND(I463*H463,2)</f>
        <v>0</v>
      </c>
      <c r="BL463" s="18" t="s">
        <v>277</v>
      </c>
      <c r="BM463" s="226" t="s">
        <v>857</v>
      </c>
    </row>
    <row r="464" s="2" customFormat="1" ht="33" customHeight="1">
      <c r="A464" s="39"/>
      <c r="B464" s="40"/>
      <c r="C464" s="214" t="s">
        <v>858</v>
      </c>
      <c r="D464" s="214" t="s">
        <v>200</v>
      </c>
      <c r="E464" s="215" t="s">
        <v>859</v>
      </c>
      <c r="F464" s="216" t="s">
        <v>860</v>
      </c>
      <c r="G464" s="217" t="s">
        <v>268</v>
      </c>
      <c r="H464" s="218">
        <v>1</v>
      </c>
      <c r="I464" s="219"/>
      <c r="J464" s="220">
        <f>ROUND(I464*H464,2)</f>
        <v>0</v>
      </c>
      <c r="K464" s="221"/>
      <c r="L464" s="45"/>
      <c r="M464" s="222" t="s">
        <v>1</v>
      </c>
      <c r="N464" s="223" t="s">
        <v>41</v>
      </c>
      <c r="O464" s="92"/>
      <c r="P464" s="224">
        <f>O464*H464</f>
        <v>0</v>
      </c>
      <c r="Q464" s="224">
        <v>0</v>
      </c>
      <c r="R464" s="224">
        <f>Q464*H464</f>
        <v>0</v>
      </c>
      <c r="S464" s="224">
        <v>0</v>
      </c>
      <c r="T464" s="22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6" t="s">
        <v>277</v>
      </c>
      <c r="AT464" s="226" t="s">
        <v>200</v>
      </c>
      <c r="AU464" s="226" t="s">
        <v>86</v>
      </c>
      <c r="AY464" s="18" t="s">
        <v>198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18" t="s">
        <v>81</v>
      </c>
      <c r="BK464" s="227">
        <f>ROUND(I464*H464,2)</f>
        <v>0</v>
      </c>
      <c r="BL464" s="18" t="s">
        <v>277</v>
      </c>
      <c r="BM464" s="226" t="s">
        <v>861</v>
      </c>
    </row>
    <row r="465" s="2" customFormat="1" ht="33" customHeight="1">
      <c r="A465" s="39"/>
      <c r="B465" s="40"/>
      <c r="C465" s="214" t="s">
        <v>862</v>
      </c>
      <c r="D465" s="214" t="s">
        <v>200</v>
      </c>
      <c r="E465" s="215" t="s">
        <v>863</v>
      </c>
      <c r="F465" s="216" t="s">
        <v>864</v>
      </c>
      <c r="G465" s="217" t="s">
        <v>268</v>
      </c>
      <c r="H465" s="218">
        <v>1</v>
      </c>
      <c r="I465" s="219"/>
      <c r="J465" s="220">
        <f>ROUND(I465*H465,2)</f>
        <v>0</v>
      </c>
      <c r="K465" s="221"/>
      <c r="L465" s="45"/>
      <c r="M465" s="222" t="s">
        <v>1</v>
      </c>
      <c r="N465" s="223" t="s">
        <v>41</v>
      </c>
      <c r="O465" s="92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6" t="s">
        <v>277</v>
      </c>
      <c r="AT465" s="226" t="s">
        <v>200</v>
      </c>
      <c r="AU465" s="226" t="s">
        <v>86</v>
      </c>
      <c r="AY465" s="18" t="s">
        <v>198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8" t="s">
        <v>81</v>
      </c>
      <c r="BK465" s="227">
        <f>ROUND(I465*H465,2)</f>
        <v>0</v>
      </c>
      <c r="BL465" s="18" t="s">
        <v>277</v>
      </c>
      <c r="BM465" s="226" t="s">
        <v>865</v>
      </c>
    </row>
    <row r="466" s="2" customFormat="1" ht="33" customHeight="1">
      <c r="A466" s="39"/>
      <c r="B466" s="40"/>
      <c r="C466" s="214" t="s">
        <v>866</v>
      </c>
      <c r="D466" s="214" t="s">
        <v>200</v>
      </c>
      <c r="E466" s="215" t="s">
        <v>867</v>
      </c>
      <c r="F466" s="216" t="s">
        <v>868</v>
      </c>
      <c r="G466" s="217" t="s">
        <v>268</v>
      </c>
      <c r="H466" s="218">
        <v>1</v>
      </c>
      <c r="I466" s="219"/>
      <c r="J466" s="220">
        <f>ROUND(I466*H466,2)</f>
        <v>0</v>
      </c>
      <c r="K466" s="221"/>
      <c r="L466" s="45"/>
      <c r="M466" s="222" t="s">
        <v>1</v>
      </c>
      <c r="N466" s="223" t="s">
        <v>41</v>
      </c>
      <c r="O466" s="92"/>
      <c r="P466" s="224">
        <f>O466*H466</f>
        <v>0</v>
      </c>
      <c r="Q466" s="224">
        <v>0</v>
      </c>
      <c r="R466" s="224">
        <f>Q466*H466</f>
        <v>0</v>
      </c>
      <c r="S466" s="224">
        <v>0</v>
      </c>
      <c r="T466" s="22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6" t="s">
        <v>277</v>
      </c>
      <c r="AT466" s="226" t="s">
        <v>200</v>
      </c>
      <c r="AU466" s="226" t="s">
        <v>86</v>
      </c>
      <c r="AY466" s="18" t="s">
        <v>198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8" t="s">
        <v>81</v>
      </c>
      <c r="BK466" s="227">
        <f>ROUND(I466*H466,2)</f>
        <v>0</v>
      </c>
      <c r="BL466" s="18" t="s">
        <v>277</v>
      </c>
      <c r="BM466" s="226" t="s">
        <v>869</v>
      </c>
    </row>
    <row r="467" s="2" customFormat="1" ht="33" customHeight="1">
      <c r="A467" s="39"/>
      <c r="B467" s="40"/>
      <c r="C467" s="214" t="s">
        <v>870</v>
      </c>
      <c r="D467" s="214" t="s">
        <v>200</v>
      </c>
      <c r="E467" s="215" t="s">
        <v>871</v>
      </c>
      <c r="F467" s="216" t="s">
        <v>872</v>
      </c>
      <c r="G467" s="217" t="s">
        <v>268</v>
      </c>
      <c r="H467" s="218">
        <v>1</v>
      </c>
      <c r="I467" s="219"/>
      <c r="J467" s="220">
        <f>ROUND(I467*H467,2)</f>
        <v>0</v>
      </c>
      <c r="K467" s="221"/>
      <c r="L467" s="45"/>
      <c r="M467" s="222" t="s">
        <v>1</v>
      </c>
      <c r="N467" s="223" t="s">
        <v>41</v>
      </c>
      <c r="O467" s="92"/>
      <c r="P467" s="224">
        <f>O467*H467</f>
        <v>0</v>
      </c>
      <c r="Q467" s="224">
        <v>0</v>
      </c>
      <c r="R467" s="224">
        <f>Q467*H467</f>
        <v>0</v>
      </c>
      <c r="S467" s="224">
        <v>0</v>
      </c>
      <c r="T467" s="22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6" t="s">
        <v>277</v>
      </c>
      <c r="AT467" s="226" t="s">
        <v>200</v>
      </c>
      <c r="AU467" s="226" t="s">
        <v>86</v>
      </c>
      <c r="AY467" s="18" t="s">
        <v>198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8" t="s">
        <v>81</v>
      </c>
      <c r="BK467" s="227">
        <f>ROUND(I467*H467,2)</f>
        <v>0</v>
      </c>
      <c r="BL467" s="18" t="s">
        <v>277</v>
      </c>
      <c r="BM467" s="226" t="s">
        <v>873</v>
      </c>
    </row>
    <row r="468" s="2" customFormat="1" ht="33" customHeight="1">
      <c r="A468" s="39"/>
      <c r="B468" s="40"/>
      <c r="C468" s="214" t="s">
        <v>874</v>
      </c>
      <c r="D468" s="214" t="s">
        <v>200</v>
      </c>
      <c r="E468" s="215" t="s">
        <v>875</v>
      </c>
      <c r="F468" s="216" t="s">
        <v>876</v>
      </c>
      <c r="G468" s="217" t="s">
        <v>268</v>
      </c>
      <c r="H468" s="218">
        <v>1</v>
      </c>
      <c r="I468" s="219"/>
      <c r="J468" s="220">
        <f>ROUND(I468*H468,2)</f>
        <v>0</v>
      </c>
      <c r="K468" s="221"/>
      <c r="L468" s="45"/>
      <c r="M468" s="222" t="s">
        <v>1</v>
      </c>
      <c r="N468" s="223" t="s">
        <v>41</v>
      </c>
      <c r="O468" s="92"/>
      <c r="P468" s="224">
        <f>O468*H468</f>
        <v>0</v>
      </c>
      <c r="Q468" s="224">
        <v>0</v>
      </c>
      <c r="R468" s="224">
        <f>Q468*H468</f>
        <v>0</v>
      </c>
      <c r="S468" s="224">
        <v>0</v>
      </c>
      <c r="T468" s="22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6" t="s">
        <v>277</v>
      </c>
      <c r="AT468" s="226" t="s">
        <v>200</v>
      </c>
      <c r="AU468" s="226" t="s">
        <v>86</v>
      </c>
      <c r="AY468" s="18" t="s">
        <v>198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8" t="s">
        <v>81</v>
      </c>
      <c r="BK468" s="227">
        <f>ROUND(I468*H468,2)</f>
        <v>0</v>
      </c>
      <c r="BL468" s="18" t="s">
        <v>277</v>
      </c>
      <c r="BM468" s="226" t="s">
        <v>877</v>
      </c>
    </row>
    <row r="469" s="2" customFormat="1" ht="24.15" customHeight="1">
      <c r="A469" s="39"/>
      <c r="B469" s="40"/>
      <c r="C469" s="214" t="s">
        <v>878</v>
      </c>
      <c r="D469" s="214" t="s">
        <v>200</v>
      </c>
      <c r="E469" s="215" t="s">
        <v>879</v>
      </c>
      <c r="F469" s="216" t="s">
        <v>880</v>
      </c>
      <c r="G469" s="217" t="s">
        <v>268</v>
      </c>
      <c r="H469" s="218">
        <v>1</v>
      </c>
      <c r="I469" s="219"/>
      <c r="J469" s="220">
        <f>ROUND(I469*H469,2)</f>
        <v>0</v>
      </c>
      <c r="K469" s="221"/>
      <c r="L469" s="45"/>
      <c r="M469" s="222" t="s">
        <v>1</v>
      </c>
      <c r="N469" s="223" t="s">
        <v>41</v>
      </c>
      <c r="O469" s="92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6" t="s">
        <v>277</v>
      </c>
      <c r="AT469" s="226" t="s">
        <v>200</v>
      </c>
      <c r="AU469" s="226" t="s">
        <v>86</v>
      </c>
      <c r="AY469" s="18" t="s">
        <v>198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8" t="s">
        <v>81</v>
      </c>
      <c r="BK469" s="227">
        <f>ROUND(I469*H469,2)</f>
        <v>0</v>
      </c>
      <c r="BL469" s="18" t="s">
        <v>277</v>
      </c>
      <c r="BM469" s="226" t="s">
        <v>881</v>
      </c>
    </row>
    <row r="470" s="2" customFormat="1" ht="24.15" customHeight="1">
      <c r="A470" s="39"/>
      <c r="B470" s="40"/>
      <c r="C470" s="214" t="s">
        <v>882</v>
      </c>
      <c r="D470" s="214" t="s">
        <v>200</v>
      </c>
      <c r="E470" s="215" t="s">
        <v>883</v>
      </c>
      <c r="F470" s="216" t="s">
        <v>884</v>
      </c>
      <c r="G470" s="217" t="s">
        <v>391</v>
      </c>
      <c r="H470" s="218">
        <v>1</v>
      </c>
      <c r="I470" s="219"/>
      <c r="J470" s="220">
        <f>ROUND(I470*H470,2)</f>
        <v>0</v>
      </c>
      <c r="K470" s="221"/>
      <c r="L470" s="45"/>
      <c r="M470" s="222" t="s">
        <v>1</v>
      </c>
      <c r="N470" s="223" t="s">
        <v>41</v>
      </c>
      <c r="O470" s="92"/>
      <c r="P470" s="224">
        <f>O470*H470</f>
        <v>0</v>
      </c>
      <c r="Q470" s="224">
        <v>0</v>
      </c>
      <c r="R470" s="224">
        <f>Q470*H470</f>
        <v>0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277</v>
      </c>
      <c r="AT470" s="226" t="s">
        <v>200</v>
      </c>
      <c r="AU470" s="226" t="s">
        <v>86</v>
      </c>
      <c r="AY470" s="18" t="s">
        <v>198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81</v>
      </c>
      <c r="BK470" s="227">
        <f>ROUND(I470*H470,2)</f>
        <v>0</v>
      </c>
      <c r="BL470" s="18" t="s">
        <v>277</v>
      </c>
      <c r="BM470" s="226" t="s">
        <v>885</v>
      </c>
    </row>
    <row r="471" s="15" customFormat="1">
      <c r="A471" s="15"/>
      <c r="B471" s="251"/>
      <c r="C471" s="252"/>
      <c r="D471" s="230" t="s">
        <v>206</v>
      </c>
      <c r="E471" s="253" t="s">
        <v>1</v>
      </c>
      <c r="F471" s="254" t="s">
        <v>886</v>
      </c>
      <c r="G471" s="252"/>
      <c r="H471" s="253" t="s">
        <v>1</v>
      </c>
      <c r="I471" s="255"/>
      <c r="J471" s="252"/>
      <c r="K471" s="252"/>
      <c r="L471" s="256"/>
      <c r="M471" s="257"/>
      <c r="N471" s="258"/>
      <c r="O471" s="258"/>
      <c r="P471" s="258"/>
      <c r="Q471" s="258"/>
      <c r="R471" s="258"/>
      <c r="S471" s="258"/>
      <c r="T471" s="25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0" t="s">
        <v>206</v>
      </c>
      <c r="AU471" s="260" t="s">
        <v>86</v>
      </c>
      <c r="AV471" s="15" t="s">
        <v>81</v>
      </c>
      <c r="AW471" s="15" t="s">
        <v>32</v>
      </c>
      <c r="AX471" s="15" t="s">
        <v>76</v>
      </c>
      <c r="AY471" s="260" t="s">
        <v>198</v>
      </c>
    </row>
    <row r="472" s="15" customFormat="1">
      <c r="A472" s="15"/>
      <c r="B472" s="251"/>
      <c r="C472" s="252"/>
      <c r="D472" s="230" t="s">
        <v>206</v>
      </c>
      <c r="E472" s="253" t="s">
        <v>1</v>
      </c>
      <c r="F472" s="254" t="s">
        <v>887</v>
      </c>
      <c r="G472" s="252"/>
      <c r="H472" s="253" t="s">
        <v>1</v>
      </c>
      <c r="I472" s="255"/>
      <c r="J472" s="252"/>
      <c r="K472" s="252"/>
      <c r="L472" s="256"/>
      <c r="M472" s="257"/>
      <c r="N472" s="258"/>
      <c r="O472" s="258"/>
      <c r="P472" s="258"/>
      <c r="Q472" s="258"/>
      <c r="R472" s="258"/>
      <c r="S472" s="258"/>
      <c r="T472" s="259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0" t="s">
        <v>206</v>
      </c>
      <c r="AU472" s="260" t="s">
        <v>86</v>
      </c>
      <c r="AV472" s="15" t="s">
        <v>81</v>
      </c>
      <c r="AW472" s="15" t="s">
        <v>32</v>
      </c>
      <c r="AX472" s="15" t="s">
        <v>76</v>
      </c>
      <c r="AY472" s="260" t="s">
        <v>198</v>
      </c>
    </row>
    <row r="473" s="13" customFormat="1">
      <c r="A473" s="13"/>
      <c r="B473" s="228"/>
      <c r="C473" s="229"/>
      <c r="D473" s="230" t="s">
        <v>206</v>
      </c>
      <c r="E473" s="231" t="s">
        <v>1</v>
      </c>
      <c r="F473" s="232" t="s">
        <v>81</v>
      </c>
      <c r="G473" s="229"/>
      <c r="H473" s="233">
        <v>1</v>
      </c>
      <c r="I473" s="234"/>
      <c r="J473" s="229"/>
      <c r="K473" s="229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206</v>
      </c>
      <c r="AU473" s="239" t="s">
        <v>86</v>
      </c>
      <c r="AV473" s="13" t="s">
        <v>86</v>
      </c>
      <c r="AW473" s="13" t="s">
        <v>32</v>
      </c>
      <c r="AX473" s="13" t="s">
        <v>81</v>
      </c>
      <c r="AY473" s="239" t="s">
        <v>198</v>
      </c>
    </row>
    <row r="474" s="2" customFormat="1" ht="24.15" customHeight="1">
      <c r="A474" s="39"/>
      <c r="B474" s="40"/>
      <c r="C474" s="214" t="s">
        <v>888</v>
      </c>
      <c r="D474" s="214" t="s">
        <v>200</v>
      </c>
      <c r="E474" s="215" t="s">
        <v>889</v>
      </c>
      <c r="F474" s="216" t="s">
        <v>890</v>
      </c>
      <c r="G474" s="217" t="s">
        <v>391</v>
      </c>
      <c r="H474" s="218">
        <v>1</v>
      </c>
      <c r="I474" s="219"/>
      <c r="J474" s="220">
        <f>ROUND(I474*H474,2)</f>
        <v>0</v>
      </c>
      <c r="K474" s="221"/>
      <c r="L474" s="45"/>
      <c r="M474" s="222" t="s">
        <v>1</v>
      </c>
      <c r="N474" s="223" t="s">
        <v>41</v>
      </c>
      <c r="O474" s="92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6" t="s">
        <v>277</v>
      </c>
      <c r="AT474" s="226" t="s">
        <v>200</v>
      </c>
      <c r="AU474" s="226" t="s">
        <v>86</v>
      </c>
      <c r="AY474" s="18" t="s">
        <v>198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8" t="s">
        <v>81</v>
      </c>
      <c r="BK474" s="227">
        <f>ROUND(I474*H474,2)</f>
        <v>0</v>
      </c>
      <c r="BL474" s="18" t="s">
        <v>277</v>
      </c>
      <c r="BM474" s="226" t="s">
        <v>891</v>
      </c>
    </row>
    <row r="475" s="2" customFormat="1" ht="24.15" customHeight="1">
      <c r="A475" s="39"/>
      <c r="B475" s="40"/>
      <c r="C475" s="214" t="s">
        <v>892</v>
      </c>
      <c r="D475" s="214" t="s">
        <v>200</v>
      </c>
      <c r="E475" s="215" t="s">
        <v>893</v>
      </c>
      <c r="F475" s="216" t="s">
        <v>894</v>
      </c>
      <c r="G475" s="217" t="s">
        <v>268</v>
      </c>
      <c r="H475" s="218">
        <v>2</v>
      </c>
      <c r="I475" s="219"/>
      <c r="J475" s="220">
        <f>ROUND(I475*H475,2)</f>
        <v>0</v>
      </c>
      <c r="K475" s="221"/>
      <c r="L475" s="45"/>
      <c r="M475" s="222" t="s">
        <v>1</v>
      </c>
      <c r="N475" s="223" t="s">
        <v>41</v>
      </c>
      <c r="O475" s="92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6" t="s">
        <v>277</v>
      </c>
      <c r="AT475" s="226" t="s">
        <v>200</v>
      </c>
      <c r="AU475" s="226" t="s">
        <v>86</v>
      </c>
      <c r="AY475" s="18" t="s">
        <v>198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8" t="s">
        <v>81</v>
      </c>
      <c r="BK475" s="227">
        <f>ROUND(I475*H475,2)</f>
        <v>0</v>
      </c>
      <c r="BL475" s="18" t="s">
        <v>277</v>
      </c>
      <c r="BM475" s="226" t="s">
        <v>895</v>
      </c>
    </row>
    <row r="476" s="2" customFormat="1" ht="24.15" customHeight="1">
      <c r="A476" s="39"/>
      <c r="B476" s="40"/>
      <c r="C476" s="214" t="s">
        <v>896</v>
      </c>
      <c r="D476" s="214" t="s">
        <v>200</v>
      </c>
      <c r="E476" s="215" t="s">
        <v>897</v>
      </c>
      <c r="F476" s="216" t="s">
        <v>898</v>
      </c>
      <c r="G476" s="217" t="s">
        <v>268</v>
      </c>
      <c r="H476" s="218">
        <v>2</v>
      </c>
      <c r="I476" s="219"/>
      <c r="J476" s="220">
        <f>ROUND(I476*H476,2)</f>
        <v>0</v>
      </c>
      <c r="K476" s="221"/>
      <c r="L476" s="45"/>
      <c r="M476" s="222" t="s">
        <v>1</v>
      </c>
      <c r="N476" s="223" t="s">
        <v>41</v>
      </c>
      <c r="O476" s="92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6" t="s">
        <v>277</v>
      </c>
      <c r="AT476" s="226" t="s">
        <v>200</v>
      </c>
      <c r="AU476" s="226" t="s">
        <v>86</v>
      </c>
      <c r="AY476" s="18" t="s">
        <v>198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8" t="s">
        <v>81</v>
      </c>
      <c r="BK476" s="227">
        <f>ROUND(I476*H476,2)</f>
        <v>0</v>
      </c>
      <c r="BL476" s="18" t="s">
        <v>277</v>
      </c>
      <c r="BM476" s="226" t="s">
        <v>899</v>
      </c>
    </row>
    <row r="477" s="2" customFormat="1" ht="24.15" customHeight="1">
      <c r="A477" s="39"/>
      <c r="B477" s="40"/>
      <c r="C477" s="214" t="s">
        <v>900</v>
      </c>
      <c r="D477" s="214" t="s">
        <v>200</v>
      </c>
      <c r="E477" s="215" t="s">
        <v>901</v>
      </c>
      <c r="F477" s="216" t="s">
        <v>902</v>
      </c>
      <c r="G477" s="217" t="s">
        <v>268</v>
      </c>
      <c r="H477" s="218">
        <v>2</v>
      </c>
      <c r="I477" s="219"/>
      <c r="J477" s="220">
        <f>ROUND(I477*H477,2)</f>
        <v>0</v>
      </c>
      <c r="K477" s="221"/>
      <c r="L477" s="45"/>
      <c r="M477" s="222" t="s">
        <v>1</v>
      </c>
      <c r="N477" s="223" t="s">
        <v>41</v>
      </c>
      <c r="O477" s="92"/>
      <c r="P477" s="224">
        <f>O477*H477</f>
        <v>0</v>
      </c>
      <c r="Q477" s="224">
        <v>0</v>
      </c>
      <c r="R477" s="224">
        <f>Q477*H477</f>
        <v>0</v>
      </c>
      <c r="S477" s="224">
        <v>0</v>
      </c>
      <c r="T477" s="22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6" t="s">
        <v>277</v>
      </c>
      <c r="AT477" s="226" t="s">
        <v>200</v>
      </c>
      <c r="AU477" s="226" t="s">
        <v>86</v>
      </c>
      <c r="AY477" s="18" t="s">
        <v>198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8" t="s">
        <v>81</v>
      </c>
      <c r="BK477" s="227">
        <f>ROUND(I477*H477,2)</f>
        <v>0</v>
      </c>
      <c r="BL477" s="18" t="s">
        <v>277</v>
      </c>
      <c r="BM477" s="226" t="s">
        <v>903</v>
      </c>
    </row>
    <row r="478" s="2" customFormat="1" ht="16.5" customHeight="1">
      <c r="A478" s="39"/>
      <c r="B478" s="40"/>
      <c r="C478" s="214" t="s">
        <v>904</v>
      </c>
      <c r="D478" s="214" t="s">
        <v>200</v>
      </c>
      <c r="E478" s="215" t="s">
        <v>905</v>
      </c>
      <c r="F478" s="216" t="s">
        <v>906</v>
      </c>
      <c r="G478" s="217" t="s">
        <v>203</v>
      </c>
      <c r="H478" s="218">
        <v>33.472999999999999</v>
      </c>
      <c r="I478" s="219"/>
      <c r="J478" s="220">
        <f>ROUND(I478*H478,2)</f>
        <v>0</v>
      </c>
      <c r="K478" s="221"/>
      <c r="L478" s="45"/>
      <c r="M478" s="222" t="s">
        <v>1</v>
      </c>
      <c r="N478" s="223" t="s">
        <v>41</v>
      </c>
      <c r="O478" s="92"/>
      <c r="P478" s="224">
        <f>O478*H478</f>
        <v>0</v>
      </c>
      <c r="Q478" s="224">
        <v>0</v>
      </c>
      <c r="R478" s="224">
        <f>Q478*H478</f>
        <v>0</v>
      </c>
      <c r="S478" s="224">
        <v>0.0080000000000000002</v>
      </c>
      <c r="T478" s="225">
        <f>S478*H478</f>
        <v>0.26778400000000002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6" t="s">
        <v>277</v>
      </c>
      <c r="AT478" s="226" t="s">
        <v>200</v>
      </c>
      <c r="AU478" s="226" t="s">
        <v>86</v>
      </c>
      <c r="AY478" s="18" t="s">
        <v>198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8" t="s">
        <v>81</v>
      </c>
      <c r="BK478" s="227">
        <f>ROUND(I478*H478,2)</f>
        <v>0</v>
      </c>
      <c r="BL478" s="18" t="s">
        <v>277</v>
      </c>
      <c r="BM478" s="226" t="s">
        <v>907</v>
      </c>
    </row>
    <row r="479" s="15" customFormat="1">
      <c r="A479" s="15"/>
      <c r="B479" s="251"/>
      <c r="C479" s="252"/>
      <c r="D479" s="230" t="s">
        <v>206</v>
      </c>
      <c r="E479" s="253" t="s">
        <v>1</v>
      </c>
      <c r="F479" s="254" t="s">
        <v>908</v>
      </c>
      <c r="G479" s="252"/>
      <c r="H479" s="253" t="s">
        <v>1</v>
      </c>
      <c r="I479" s="255"/>
      <c r="J479" s="252"/>
      <c r="K479" s="252"/>
      <c r="L479" s="256"/>
      <c r="M479" s="257"/>
      <c r="N479" s="258"/>
      <c r="O479" s="258"/>
      <c r="P479" s="258"/>
      <c r="Q479" s="258"/>
      <c r="R479" s="258"/>
      <c r="S479" s="258"/>
      <c r="T479" s="25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0" t="s">
        <v>206</v>
      </c>
      <c r="AU479" s="260" t="s">
        <v>86</v>
      </c>
      <c r="AV479" s="15" t="s">
        <v>81</v>
      </c>
      <c r="AW479" s="15" t="s">
        <v>32</v>
      </c>
      <c r="AX479" s="15" t="s">
        <v>76</v>
      </c>
      <c r="AY479" s="260" t="s">
        <v>198</v>
      </c>
    </row>
    <row r="480" s="13" customFormat="1">
      <c r="A480" s="13"/>
      <c r="B480" s="228"/>
      <c r="C480" s="229"/>
      <c r="D480" s="230" t="s">
        <v>206</v>
      </c>
      <c r="E480" s="231" t="s">
        <v>1</v>
      </c>
      <c r="F480" s="232" t="s">
        <v>909</v>
      </c>
      <c r="G480" s="229"/>
      <c r="H480" s="233">
        <v>33.472999999999999</v>
      </c>
      <c r="I480" s="234"/>
      <c r="J480" s="229"/>
      <c r="K480" s="229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206</v>
      </c>
      <c r="AU480" s="239" t="s">
        <v>86</v>
      </c>
      <c r="AV480" s="13" t="s">
        <v>86</v>
      </c>
      <c r="AW480" s="13" t="s">
        <v>32</v>
      </c>
      <c r="AX480" s="13" t="s">
        <v>81</v>
      </c>
      <c r="AY480" s="239" t="s">
        <v>198</v>
      </c>
    </row>
    <row r="481" s="2" customFormat="1" ht="24.15" customHeight="1">
      <c r="A481" s="39"/>
      <c r="B481" s="40"/>
      <c r="C481" s="214" t="s">
        <v>910</v>
      </c>
      <c r="D481" s="214" t="s">
        <v>200</v>
      </c>
      <c r="E481" s="215" t="s">
        <v>911</v>
      </c>
      <c r="F481" s="216" t="s">
        <v>912</v>
      </c>
      <c r="G481" s="217" t="s">
        <v>391</v>
      </c>
      <c r="H481" s="218">
        <v>1</v>
      </c>
      <c r="I481" s="219"/>
      <c r="J481" s="220">
        <f>ROUND(I481*H481,2)</f>
        <v>0</v>
      </c>
      <c r="K481" s="221"/>
      <c r="L481" s="45"/>
      <c r="M481" s="222" t="s">
        <v>1</v>
      </c>
      <c r="N481" s="223" t="s">
        <v>41</v>
      </c>
      <c r="O481" s="92"/>
      <c r="P481" s="224">
        <f>O481*H481</f>
        <v>0</v>
      </c>
      <c r="Q481" s="224">
        <v>0</v>
      </c>
      <c r="R481" s="224">
        <f>Q481*H481</f>
        <v>0</v>
      </c>
      <c r="S481" s="224">
        <v>0.0050000000000000001</v>
      </c>
      <c r="T481" s="225">
        <f>S481*H481</f>
        <v>0.0050000000000000001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6" t="s">
        <v>277</v>
      </c>
      <c r="AT481" s="226" t="s">
        <v>200</v>
      </c>
      <c r="AU481" s="226" t="s">
        <v>86</v>
      </c>
      <c r="AY481" s="18" t="s">
        <v>198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18" t="s">
        <v>81</v>
      </c>
      <c r="BK481" s="227">
        <f>ROUND(I481*H481,2)</f>
        <v>0</v>
      </c>
      <c r="BL481" s="18" t="s">
        <v>277</v>
      </c>
      <c r="BM481" s="226" t="s">
        <v>913</v>
      </c>
    </row>
    <row r="482" s="2" customFormat="1" ht="16.5" customHeight="1">
      <c r="A482" s="39"/>
      <c r="B482" s="40"/>
      <c r="C482" s="214" t="s">
        <v>914</v>
      </c>
      <c r="D482" s="214" t="s">
        <v>200</v>
      </c>
      <c r="E482" s="215" t="s">
        <v>915</v>
      </c>
      <c r="F482" s="216" t="s">
        <v>916</v>
      </c>
      <c r="G482" s="217" t="s">
        <v>203</v>
      </c>
      <c r="H482" s="218">
        <v>7.0190000000000001</v>
      </c>
      <c r="I482" s="219"/>
      <c r="J482" s="220">
        <f>ROUND(I482*H482,2)</f>
        <v>0</v>
      </c>
      <c r="K482" s="221"/>
      <c r="L482" s="45"/>
      <c r="M482" s="222" t="s">
        <v>1</v>
      </c>
      <c r="N482" s="223" t="s">
        <v>41</v>
      </c>
      <c r="O482" s="92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6" t="s">
        <v>277</v>
      </c>
      <c r="AT482" s="226" t="s">
        <v>200</v>
      </c>
      <c r="AU482" s="226" t="s">
        <v>86</v>
      </c>
      <c r="AY482" s="18" t="s">
        <v>198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18" t="s">
        <v>81</v>
      </c>
      <c r="BK482" s="227">
        <f>ROUND(I482*H482,2)</f>
        <v>0</v>
      </c>
      <c r="BL482" s="18" t="s">
        <v>277</v>
      </c>
      <c r="BM482" s="226" t="s">
        <v>917</v>
      </c>
    </row>
    <row r="483" s="15" customFormat="1">
      <c r="A483" s="15"/>
      <c r="B483" s="251"/>
      <c r="C483" s="252"/>
      <c r="D483" s="230" t="s">
        <v>206</v>
      </c>
      <c r="E483" s="253" t="s">
        <v>1</v>
      </c>
      <c r="F483" s="254" t="s">
        <v>918</v>
      </c>
      <c r="G483" s="252"/>
      <c r="H483" s="253" t="s">
        <v>1</v>
      </c>
      <c r="I483" s="255"/>
      <c r="J483" s="252"/>
      <c r="K483" s="252"/>
      <c r="L483" s="256"/>
      <c r="M483" s="257"/>
      <c r="N483" s="258"/>
      <c r="O483" s="258"/>
      <c r="P483" s="258"/>
      <c r="Q483" s="258"/>
      <c r="R483" s="258"/>
      <c r="S483" s="258"/>
      <c r="T483" s="259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0" t="s">
        <v>206</v>
      </c>
      <c r="AU483" s="260" t="s">
        <v>86</v>
      </c>
      <c r="AV483" s="15" t="s">
        <v>81</v>
      </c>
      <c r="AW483" s="15" t="s">
        <v>32</v>
      </c>
      <c r="AX483" s="15" t="s">
        <v>76</v>
      </c>
      <c r="AY483" s="260" t="s">
        <v>198</v>
      </c>
    </row>
    <row r="484" s="13" customFormat="1">
      <c r="A484" s="13"/>
      <c r="B484" s="228"/>
      <c r="C484" s="229"/>
      <c r="D484" s="230" t="s">
        <v>206</v>
      </c>
      <c r="E484" s="231" t="s">
        <v>1</v>
      </c>
      <c r="F484" s="232" t="s">
        <v>640</v>
      </c>
      <c r="G484" s="229"/>
      <c r="H484" s="233">
        <v>7.0190000000000001</v>
      </c>
      <c r="I484" s="234"/>
      <c r="J484" s="229"/>
      <c r="K484" s="229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206</v>
      </c>
      <c r="AU484" s="239" t="s">
        <v>86</v>
      </c>
      <c r="AV484" s="13" t="s">
        <v>86</v>
      </c>
      <c r="AW484" s="13" t="s">
        <v>32</v>
      </c>
      <c r="AX484" s="13" t="s">
        <v>81</v>
      </c>
      <c r="AY484" s="239" t="s">
        <v>198</v>
      </c>
    </row>
    <row r="485" s="2" customFormat="1" ht="16.5" customHeight="1">
      <c r="A485" s="39"/>
      <c r="B485" s="40"/>
      <c r="C485" s="261" t="s">
        <v>919</v>
      </c>
      <c r="D485" s="261" t="s">
        <v>259</v>
      </c>
      <c r="E485" s="262" t="s">
        <v>920</v>
      </c>
      <c r="F485" s="263" t="s">
        <v>921</v>
      </c>
      <c r="G485" s="264" t="s">
        <v>203</v>
      </c>
      <c r="H485" s="265">
        <v>3.5099999999999998</v>
      </c>
      <c r="I485" s="266"/>
      <c r="J485" s="267">
        <f>ROUND(I485*H485,2)</f>
        <v>0</v>
      </c>
      <c r="K485" s="268"/>
      <c r="L485" s="269"/>
      <c r="M485" s="270" t="s">
        <v>1</v>
      </c>
      <c r="N485" s="271" t="s">
        <v>41</v>
      </c>
      <c r="O485" s="92"/>
      <c r="P485" s="224">
        <f>O485*H485</f>
        <v>0</v>
      </c>
      <c r="Q485" s="224">
        <v>0.0094999999999999998</v>
      </c>
      <c r="R485" s="224">
        <f>Q485*H485</f>
        <v>0.033345</v>
      </c>
      <c r="S485" s="224">
        <v>0</v>
      </c>
      <c r="T485" s="22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6" t="s">
        <v>368</v>
      </c>
      <c r="AT485" s="226" t="s">
        <v>259</v>
      </c>
      <c r="AU485" s="226" t="s">
        <v>86</v>
      </c>
      <c r="AY485" s="18" t="s">
        <v>198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8" t="s">
        <v>81</v>
      </c>
      <c r="BK485" s="227">
        <f>ROUND(I485*H485,2)</f>
        <v>0</v>
      </c>
      <c r="BL485" s="18" t="s">
        <v>277</v>
      </c>
      <c r="BM485" s="226" t="s">
        <v>922</v>
      </c>
    </row>
    <row r="486" s="15" customFormat="1">
      <c r="A486" s="15"/>
      <c r="B486" s="251"/>
      <c r="C486" s="252"/>
      <c r="D486" s="230" t="s">
        <v>206</v>
      </c>
      <c r="E486" s="253" t="s">
        <v>1</v>
      </c>
      <c r="F486" s="254" t="s">
        <v>923</v>
      </c>
      <c r="G486" s="252"/>
      <c r="H486" s="253" t="s">
        <v>1</v>
      </c>
      <c r="I486" s="255"/>
      <c r="J486" s="252"/>
      <c r="K486" s="252"/>
      <c r="L486" s="256"/>
      <c r="M486" s="257"/>
      <c r="N486" s="258"/>
      <c r="O486" s="258"/>
      <c r="P486" s="258"/>
      <c r="Q486" s="258"/>
      <c r="R486" s="258"/>
      <c r="S486" s="258"/>
      <c r="T486" s="25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0" t="s">
        <v>206</v>
      </c>
      <c r="AU486" s="260" t="s">
        <v>86</v>
      </c>
      <c r="AV486" s="15" t="s">
        <v>81</v>
      </c>
      <c r="AW486" s="15" t="s">
        <v>32</v>
      </c>
      <c r="AX486" s="15" t="s">
        <v>76</v>
      </c>
      <c r="AY486" s="260" t="s">
        <v>198</v>
      </c>
    </row>
    <row r="487" s="15" customFormat="1">
      <c r="A487" s="15"/>
      <c r="B487" s="251"/>
      <c r="C487" s="252"/>
      <c r="D487" s="230" t="s">
        <v>206</v>
      </c>
      <c r="E487" s="253" t="s">
        <v>1</v>
      </c>
      <c r="F487" s="254" t="s">
        <v>924</v>
      </c>
      <c r="G487" s="252"/>
      <c r="H487" s="253" t="s">
        <v>1</v>
      </c>
      <c r="I487" s="255"/>
      <c r="J487" s="252"/>
      <c r="K487" s="252"/>
      <c r="L487" s="256"/>
      <c r="M487" s="257"/>
      <c r="N487" s="258"/>
      <c r="O487" s="258"/>
      <c r="P487" s="258"/>
      <c r="Q487" s="258"/>
      <c r="R487" s="258"/>
      <c r="S487" s="258"/>
      <c r="T487" s="259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0" t="s">
        <v>206</v>
      </c>
      <c r="AU487" s="260" t="s">
        <v>86</v>
      </c>
      <c r="AV487" s="15" t="s">
        <v>81</v>
      </c>
      <c r="AW487" s="15" t="s">
        <v>32</v>
      </c>
      <c r="AX487" s="15" t="s">
        <v>76</v>
      </c>
      <c r="AY487" s="260" t="s">
        <v>198</v>
      </c>
    </row>
    <row r="488" s="13" customFormat="1">
      <c r="A488" s="13"/>
      <c r="B488" s="228"/>
      <c r="C488" s="229"/>
      <c r="D488" s="230" t="s">
        <v>206</v>
      </c>
      <c r="E488" s="231" t="s">
        <v>1</v>
      </c>
      <c r="F488" s="232" t="s">
        <v>925</v>
      </c>
      <c r="G488" s="229"/>
      <c r="H488" s="233">
        <v>3.5099999999999998</v>
      </c>
      <c r="I488" s="234"/>
      <c r="J488" s="229"/>
      <c r="K488" s="229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206</v>
      </c>
      <c r="AU488" s="239" t="s">
        <v>86</v>
      </c>
      <c r="AV488" s="13" t="s">
        <v>86</v>
      </c>
      <c r="AW488" s="13" t="s">
        <v>32</v>
      </c>
      <c r="AX488" s="13" t="s">
        <v>81</v>
      </c>
      <c r="AY488" s="239" t="s">
        <v>198</v>
      </c>
    </row>
    <row r="489" s="2" customFormat="1" ht="33" customHeight="1">
      <c r="A489" s="39"/>
      <c r="B489" s="40"/>
      <c r="C489" s="214" t="s">
        <v>926</v>
      </c>
      <c r="D489" s="214" t="s">
        <v>200</v>
      </c>
      <c r="E489" s="215" t="s">
        <v>927</v>
      </c>
      <c r="F489" s="216" t="s">
        <v>928</v>
      </c>
      <c r="G489" s="217" t="s">
        <v>629</v>
      </c>
      <c r="H489" s="283"/>
      <c r="I489" s="219"/>
      <c r="J489" s="220">
        <f>ROUND(I489*H489,2)</f>
        <v>0</v>
      </c>
      <c r="K489" s="221"/>
      <c r="L489" s="45"/>
      <c r="M489" s="222" t="s">
        <v>1</v>
      </c>
      <c r="N489" s="223" t="s">
        <v>41</v>
      </c>
      <c r="O489" s="92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6" t="s">
        <v>277</v>
      </c>
      <c r="AT489" s="226" t="s">
        <v>200</v>
      </c>
      <c r="AU489" s="226" t="s">
        <v>86</v>
      </c>
      <c r="AY489" s="18" t="s">
        <v>198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8" t="s">
        <v>81</v>
      </c>
      <c r="BK489" s="227">
        <f>ROUND(I489*H489,2)</f>
        <v>0</v>
      </c>
      <c r="BL489" s="18" t="s">
        <v>277</v>
      </c>
      <c r="BM489" s="226" t="s">
        <v>929</v>
      </c>
    </row>
    <row r="490" s="12" customFormat="1" ht="22.8" customHeight="1">
      <c r="A490" s="12"/>
      <c r="B490" s="198"/>
      <c r="C490" s="199"/>
      <c r="D490" s="200" t="s">
        <v>75</v>
      </c>
      <c r="E490" s="212" t="s">
        <v>930</v>
      </c>
      <c r="F490" s="212" t="s">
        <v>931</v>
      </c>
      <c r="G490" s="199"/>
      <c r="H490" s="199"/>
      <c r="I490" s="202"/>
      <c r="J490" s="213">
        <f>BK490</f>
        <v>0</v>
      </c>
      <c r="K490" s="199"/>
      <c r="L490" s="204"/>
      <c r="M490" s="205"/>
      <c r="N490" s="206"/>
      <c r="O490" s="206"/>
      <c r="P490" s="207">
        <f>SUM(P491:P492)</f>
        <v>0</v>
      </c>
      <c r="Q490" s="206"/>
      <c r="R490" s="207">
        <f>SUM(R491:R492)</f>
        <v>0.00046000000000000001</v>
      </c>
      <c r="S490" s="206"/>
      <c r="T490" s="208">
        <f>SUM(T491:T492)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9" t="s">
        <v>86</v>
      </c>
      <c r="AT490" s="210" t="s">
        <v>75</v>
      </c>
      <c r="AU490" s="210" t="s">
        <v>81</v>
      </c>
      <c r="AY490" s="209" t="s">
        <v>198</v>
      </c>
      <c r="BK490" s="211">
        <f>SUM(BK491:BK492)</f>
        <v>0</v>
      </c>
    </row>
    <row r="491" s="2" customFormat="1" ht="37.8" customHeight="1">
      <c r="A491" s="39"/>
      <c r="B491" s="40"/>
      <c r="C491" s="214" t="s">
        <v>932</v>
      </c>
      <c r="D491" s="214" t="s">
        <v>200</v>
      </c>
      <c r="E491" s="215" t="s">
        <v>933</v>
      </c>
      <c r="F491" s="216" t="s">
        <v>934</v>
      </c>
      <c r="G491" s="217" t="s">
        <v>268</v>
      </c>
      <c r="H491" s="218">
        <v>2</v>
      </c>
      <c r="I491" s="219"/>
      <c r="J491" s="220">
        <f>ROUND(I491*H491,2)</f>
        <v>0</v>
      </c>
      <c r="K491" s="221"/>
      <c r="L491" s="45"/>
      <c r="M491" s="222" t="s">
        <v>1</v>
      </c>
      <c r="N491" s="223" t="s">
        <v>41</v>
      </c>
      <c r="O491" s="92"/>
      <c r="P491" s="224">
        <f>O491*H491</f>
        <v>0</v>
      </c>
      <c r="Q491" s="224">
        <v>0.00023000000000000001</v>
      </c>
      <c r="R491" s="224">
        <f>Q491*H491</f>
        <v>0.00046000000000000001</v>
      </c>
      <c r="S491" s="224">
        <v>0</v>
      </c>
      <c r="T491" s="22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6" t="s">
        <v>277</v>
      </c>
      <c r="AT491" s="226" t="s">
        <v>200</v>
      </c>
      <c r="AU491" s="226" t="s">
        <v>86</v>
      </c>
      <c r="AY491" s="18" t="s">
        <v>198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8" t="s">
        <v>81</v>
      </c>
      <c r="BK491" s="227">
        <f>ROUND(I491*H491,2)</f>
        <v>0</v>
      </c>
      <c r="BL491" s="18" t="s">
        <v>277</v>
      </c>
      <c r="BM491" s="226" t="s">
        <v>935</v>
      </c>
    </row>
    <row r="492" s="2" customFormat="1" ht="33" customHeight="1">
      <c r="A492" s="39"/>
      <c r="B492" s="40"/>
      <c r="C492" s="214" t="s">
        <v>936</v>
      </c>
      <c r="D492" s="214" t="s">
        <v>200</v>
      </c>
      <c r="E492" s="215" t="s">
        <v>937</v>
      </c>
      <c r="F492" s="216" t="s">
        <v>938</v>
      </c>
      <c r="G492" s="217" t="s">
        <v>629</v>
      </c>
      <c r="H492" s="283"/>
      <c r="I492" s="219"/>
      <c r="J492" s="220">
        <f>ROUND(I492*H492,2)</f>
        <v>0</v>
      </c>
      <c r="K492" s="221"/>
      <c r="L492" s="45"/>
      <c r="M492" s="222" t="s">
        <v>1</v>
      </c>
      <c r="N492" s="223" t="s">
        <v>41</v>
      </c>
      <c r="O492" s="92"/>
      <c r="P492" s="224">
        <f>O492*H492</f>
        <v>0</v>
      </c>
      <c r="Q492" s="224">
        <v>0</v>
      </c>
      <c r="R492" s="224">
        <f>Q492*H492</f>
        <v>0</v>
      </c>
      <c r="S492" s="224">
        <v>0</v>
      </c>
      <c r="T492" s="22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6" t="s">
        <v>277</v>
      </c>
      <c r="AT492" s="226" t="s">
        <v>200</v>
      </c>
      <c r="AU492" s="226" t="s">
        <v>86</v>
      </c>
      <c r="AY492" s="18" t="s">
        <v>198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18" t="s">
        <v>81</v>
      </c>
      <c r="BK492" s="227">
        <f>ROUND(I492*H492,2)</f>
        <v>0</v>
      </c>
      <c r="BL492" s="18" t="s">
        <v>277</v>
      </c>
      <c r="BM492" s="226" t="s">
        <v>939</v>
      </c>
    </row>
    <row r="493" s="12" customFormat="1" ht="22.8" customHeight="1">
      <c r="A493" s="12"/>
      <c r="B493" s="198"/>
      <c r="C493" s="199"/>
      <c r="D493" s="200" t="s">
        <v>75</v>
      </c>
      <c r="E493" s="212" t="s">
        <v>940</v>
      </c>
      <c r="F493" s="212" t="s">
        <v>941</v>
      </c>
      <c r="G493" s="199"/>
      <c r="H493" s="199"/>
      <c r="I493" s="202"/>
      <c r="J493" s="213">
        <f>BK493</f>
        <v>0</v>
      </c>
      <c r="K493" s="199"/>
      <c r="L493" s="204"/>
      <c r="M493" s="205"/>
      <c r="N493" s="206"/>
      <c r="O493" s="206"/>
      <c r="P493" s="207">
        <f>SUM(P494:P508)</f>
        <v>0</v>
      </c>
      <c r="Q493" s="206"/>
      <c r="R493" s="207">
        <f>SUM(R494:R508)</f>
        <v>0.051052399999999998</v>
      </c>
      <c r="S493" s="206"/>
      <c r="T493" s="208">
        <f>SUM(T494:T508)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9" t="s">
        <v>86</v>
      </c>
      <c r="AT493" s="210" t="s">
        <v>75</v>
      </c>
      <c r="AU493" s="210" t="s">
        <v>81</v>
      </c>
      <c r="AY493" s="209" t="s">
        <v>198</v>
      </c>
      <c r="BK493" s="211">
        <f>SUM(BK494:BK508)</f>
        <v>0</v>
      </c>
    </row>
    <row r="494" s="2" customFormat="1" ht="16.5" customHeight="1">
      <c r="A494" s="39"/>
      <c r="B494" s="40"/>
      <c r="C494" s="214" t="s">
        <v>942</v>
      </c>
      <c r="D494" s="214" t="s">
        <v>200</v>
      </c>
      <c r="E494" s="215" t="s">
        <v>943</v>
      </c>
      <c r="F494" s="216" t="s">
        <v>944</v>
      </c>
      <c r="G494" s="217" t="s">
        <v>203</v>
      </c>
      <c r="H494" s="218">
        <v>0.81799999999999995</v>
      </c>
      <c r="I494" s="219"/>
      <c r="J494" s="220">
        <f>ROUND(I494*H494,2)</f>
        <v>0</v>
      </c>
      <c r="K494" s="221"/>
      <c r="L494" s="45"/>
      <c r="M494" s="222" t="s">
        <v>1</v>
      </c>
      <c r="N494" s="223" t="s">
        <v>41</v>
      </c>
      <c r="O494" s="92"/>
      <c r="P494" s="224">
        <f>O494*H494</f>
        <v>0</v>
      </c>
      <c r="Q494" s="224">
        <v>0</v>
      </c>
      <c r="R494" s="224">
        <f>Q494*H494</f>
        <v>0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277</v>
      </c>
      <c r="AT494" s="226" t="s">
        <v>200</v>
      </c>
      <c r="AU494" s="226" t="s">
        <v>86</v>
      </c>
      <c r="AY494" s="18" t="s">
        <v>198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81</v>
      </c>
      <c r="BK494" s="227">
        <f>ROUND(I494*H494,2)</f>
        <v>0</v>
      </c>
      <c r="BL494" s="18" t="s">
        <v>277</v>
      </c>
      <c r="BM494" s="226" t="s">
        <v>945</v>
      </c>
    </row>
    <row r="495" s="13" customFormat="1">
      <c r="A495" s="13"/>
      <c r="B495" s="228"/>
      <c r="C495" s="229"/>
      <c r="D495" s="230" t="s">
        <v>206</v>
      </c>
      <c r="E495" s="231" t="s">
        <v>1</v>
      </c>
      <c r="F495" s="232" t="s">
        <v>132</v>
      </c>
      <c r="G495" s="229"/>
      <c r="H495" s="233">
        <v>0.81799999999999995</v>
      </c>
      <c r="I495" s="234"/>
      <c r="J495" s="229"/>
      <c r="K495" s="229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206</v>
      </c>
      <c r="AU495" s="239" t="s">
        <v>86</v>
      </c>
      <c r="AV495" s="13" t="s">
        <v>86</v>
      </c>
      <c r="AW495" s="13" t="s">
        <v>32</v>
      </c>
      <c r="AX495" s="13" t="s">
        <v>81</v>
      </c>
      <c r="AY495" s="239" t="s">
        <v>198</v>
      </c>
    </row>
    <row r="496" s="2" customFormat="1" ht="16.5" customHeight="1">
      <c r="A496" s="39"/>
      <c r="B496" s="40"/>
      <c r="C496" s="214" t="s">
        <v>946</v>
      </c>
      <c r="D496" s="214" t="s">
        <v>200</v>
      </c>
      <c r="E496" s="215" t="s">
        <v>947</v>
      </c>
      <c r="F496" s="216" t="s">
        <v>948</v>
      </c>
      <c r="G496" s="217" t="s">
        <v>203</v>
      </c>
      <c r="H496" s="218">
        <v>0.81799999999999995</v>
      </c>
      <c r="I496" s="219"/>
      <c r="J496" s="220">
        <f>ROUND(I496*H496,2)</f>
        <v>0</v>
      </c>
      <c r="K496" s="221"/>
      <c r="L496" s="45"/>
      <c r="M496" s="222" t="s">
        <v>1</v>
      </c>
      <c r="N496" s="223" t="s">
        <v>41</v>
      </c>
      <c r="O496" s="92"/>
      <c r="P496" s="224">
        <f>O496*H496</f>
        <v>0</v>
      </c>
      <c r="Q496" s="224">
        <v>0.00029999999999999997</v>
      </c>
      <c r="R496" s="224">
        <f>Q496*H496</f>
        <v>0.00024539999999999995</v>
      </c>
      <c r="S496" s="224">
        <v>0</v>
      </c>
      <c r="T496" s="22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6" t="s">
        <v>277</v>
      </c>
      <c r="AT496" s="226" t="s">
        <v>200</v>
      </c>
      <c r="AU496" s="226" t="s">
        <v>86</v>
      </c>
      <c r="AY496" s="18" t="s">
        <v>198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8" t="s">
        <v>81</v>
      </c>
      <c r="BK496" s="227">
        <f>ROUND(I496*H496,2)</f>
        <v>0</v>
      </c>
      <c r="BL496" s="18" t="s">
        <v>277</v>
      </c>
      <c r="BM496" s="226" t="s">
        <v>949</v>
      </c>
    </row>
    <row r="497" s="13" customFormat="1">
      <c r="A497" s="13"/>
      <c r="B497" s="228"/>
      <c r="C497" s="229"/>
      <c r="D497" s="230" t="s">
        <v>206</v>
      </c>
      <c r="E497" s="231" t="s">
        <v>1</v>
      </c>
      <c r="F497" s="232" t="s">
        <v>132</v>
      </c>
      <c r="G497" s="229"/>
      <c r="H497" s="233">
        <v>0.81799999999999995</v>
      </c>
      <c r="I497" s="234"/>
      <c r="J497" s="229"/>
      <c r="K497" s="229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206</v>
      </c>
      <c r="AU497" s="239" t="s">
        <v>86</v>
      </c>
      <c r="AV497" s="13" t="s">
        <v>86</v>
      </c>
      <c r="AW497" s="13" t="s">
        <v>32</v>
      </c>
      <c r="AX497" s="13" t="s">
        <v>81</v>
      </c>
      <c r="AY497" s="239" t="s">
        <v>198</v>
      </c>
    </row>
    <row r="498" s="2" customFormat="1" ht="24.15" customHeight="1">
      <c r="A498" s="39"/>
      <c r="B498" s="40"/>
      <c r="C498" s="214" t="s">
        <v>950</v>
      </c>
      <c r="D498" s="214" t="s">
        <v>200</v>
      </c>
      <c r="E498" s="215" t="s">
        <v>951</v>
      </c>
      <c r="F498" s="216" t="s">
        <v>952</v>
      </c>
      <c r="G498" s="217" t="s">
        <v>203</v>
      </c>
      <c r="H498" s="218">
        <v>0.81799999999999995</v>
      </c>
      <c r="I498" s="219"/>
      <c r="J498" s="220">
        <f>ROUND(I498*H498,2)</f>
        <v>0</v>
      </c>
      <c r="K498" s="221"/>
      <c r="L498" s="45"/>
      <c r="M498" s="222" t="s">
        <v>1</v>
      </c>
      <c r="N498" s="223" t="s">
        <v>41</v>
      </c>
      <c r="O498" s="92"/>
      <c r="P498" s="224">
        <f>O498*H498</f>
        <v>0</v>
      </c>
      <c r="Q498" s="224">
        <v>0.025499999999999998</v>
      </c>
      <c r="R498" s="224">
        <f>Q498*H498</f>
        <v>0.020858999999999999</v>
      </c>
      <c r="S498" s="224">
        <v>0</v>
      </c>
      <c r="T498" s="22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6" t="s">
        <v>277</v>
      </c>
      <c r="AT498" s="226" t="s">
        <v>200</v>
      </c>
      <c r="AU498" s="226" t="s">
        <v>86</v>
      </c>
      <c r="AY498" s="18" t="s">
        <v>198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8" t="s">
        <v>81</v>
      </c>
      <c r="BK498" s="227">
        <f>ROUND(I498*H498,2)</f>
        <v>0</v>
      </c>
      <c r="BL498" s="18" t="s">
        <v>277</v>
      </c>
      <c r="BM498" s="226" t="s">
        <v>953</v>
      </c>
    </row>
    <row r="499" s="13" customFormat="1">
      <c r="A499" s="13"/>
      <c r="B499" s="228"/>
      <c r="C499" s="229"/>
      <c r="D499" s="230" t="s">
        <v>206</v>
      </c>
      <c r="E499" s="231" t="s">
        <v>1</v>
      </c>
      <c r="F499" s="232" t="s">
        <v>954</v>
      </c>
      <c r="G499" s="229"/>
      <c r="H499" s="233">
        <v>0.38800000000000001</v>
      </c>
      <c r="I499" s="234"/>
      <c r="J499" s="229"/>
      <c r="K499" s="229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206</v>
      </c>
      <c r="AU499" s="239" t="s">
        <v>86</v>
      </c>
      <c r="AV499" s="13" t="s">
        <v>86</v>
      </c>
      <c r="AW499" s="13" t="s">
        <v>32</v>
      </c>
      <c r="AX499" s="13" t="s">
        <v>76</v>
      </c>
      <c r="AY499" s="239" t="s">
        <v>198</v>
      </c>
    </row>
    <row r="500" s="13" customFormat="1">
      <c r="A500" s="13"/>
      <c r="B500" s="228"/>
      <c r="C500" s="229"/>
      <c r="D500" s="230" t="s">
        <v>206</v>
      </c>
      <c r="E500" s="231" t="s">
        <v>1</v>
      </c>
      <c r="F500" s="232" t="s">
        <v>955</v>
      </c>
      <c r="G500" s="229"/>
      <c r="H500" s="233">
        <v>0.42999999999999999</v>
      </c>
      <c r="I500" s="234"/>
      <c r="J500" s="229"/>
      <c r="K500" s="229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206</v>
      </c>
      <c r="AU500" s="239" t="s">
        <v>86</v>
      </c>
      <c r="AV500" s="13" t="s">
        <v>86</v>
      </c>
      <c r="AW500" s="13" t="s">
        <v>32</v>
      </c>
      <c r="AX500" s="13" t="s">
        <v>76</v>
      </c>
      <c r="AY500" s="239" t="s">
        <v>198</v>
      </c>
    </row>
    <row r="501" s="14" customFormat="1">
      <c r="A501" s="14"/>
      <c r="B501" s="240"/>
      <c r="C501" s="241"/>
      <c r="D501" s="230" t="s">
        <v>206</v>
      </c>
      <c r="E501" s="242" t="s">
        <v>132</v>
      </c>
      <c r="F501" s="243" t="s">
        <v>208</v>
      </c>
      <c r="G501" s="241"/>
      <c r="H501" s="244">
        <v>0.81799999999999995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206</v>
      </c>
      <c r="AU501" s="250" t="s">
        <v>86</v>
      </c>
      <c r="AV501" s="14" t="s">
        <v>204</v>
      </c>
      <c r="AW501" s="14" t="s">
        <v>32</v>
      </c>
      <c r="AX501" s="14" t="s">
        <v>81</v>
      </c>
      <c r="AY501" s="250" t="s">
        <v>198</v>
      </c>
    </row>
    <row r="502" s="2" customFormat="1" ht="16.5" customHeight="1">
      <c r="A502" s="39"/>
      <c r="B502" s="40"/>
      <c r="C502" s="214" t="s">
        <v>956</v>
      </c>
      <c r="D502" s="214" t="s">
        <v>200</v>
      </c>
      <c r="E502" s="215" t="s">
        <v>957</v>
      </c>
      <c r="F502" s="216" t="s">
        <v>958</v>
      </c>
      <c r="G502" s="217" t="s">
        <v>203</v>
      </c>
      <c r="H502" s="218">
        <v>0.81799999999999995</v>
      </c>
      <c r="I502" s="219"/>
      <c r="J502" s="220">
        <f>ROUND(I502*H502,2)</f>
        <v>0</v>
      </c>
      <c r="K502" s="221"/>
      <c r="L502" s="45"/>
      <c r="M502" s="222" t="s">
        <v>1</v>
      </c>
      <c r="N502" s="223" t="s">
        <v>41</v>
      </c>
      <c r="O502" s="92"/>
      <c r="P502" s="224">
        <f>O502*H502</f>
        <v>0</v>
      </c>
      <c r="Q502" s="224">
        <v>0.0089999999999999993</v>
      </c>
      <c r="R502" s="224">
        <f>Q502*H502</f>
        <v>0.0073619999999999988</v>
      </c>
      <c r="S502" s="224">
        <v>0</v>
      </c>
      <c r="T502" s="22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6" t="s">
        <v>277</v>
      </c>
      <c r="AT502" s="226" t="s">
        <v>200</v>
      </c>
      <c r="AU502" s="226" t="s">
        <v>86</v>
      </c>
      <c r="AY502" s="18" t="s">
        <v>198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8" t="s">
        <v>81</v>
      </c>
      <c r="BK502" s="227">
        <f>ROUND(I502*H502,2)</f>
        <v>0</v>
      </c>
      <c r="BL502" s="18" t="s">
        <v>277</v>
      </c>
      <c r="BM502" s="226" t="s">
        <v>959</v>
      </c>
    </row>
    <row r="503" s="15" customFormat="1">
      <c r="A503" s="15"/>
      <c r="B503" s="251"/>
      <c r="C503" s="252"/>
      <c r="D503" s="230" t="s">
        <v>206</v>
      </c>
      <c r="E503" s="253" t="s">
        <v>1</v>
      </c>
      <c r="F503" s="254" t="s">
        <v>960</v>
      </c>
      <c r="G503" s="252"/>
      <c r="H503" s="253" t="s">
        <v>1</v>
      </c>
      <c r="I503" s="255"/>
      <c r="J503" s="252"/>
      <c r="K503" s="252"/>
      <c r="L503" s="256"/>
      <c r="M503" s="257"/>
      <c r="N503" s="258"/>
      <c r="O503" s="258"/>
      <c r="P503" s="258"/>
      <c r="Q503" s="258"/>
      <c r="R503" s="258"/>
      <c r="S503" s="258"/>
      <c r="T503" s="25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0" t="s">
        <v>206</v>
      </c>
      <c r="AU503" s="260" t="s">
        <v>86</v>
      </c>
      <c r="AV503" s="15" t="s">
        <v>81</v>
      </c>
      <c r="AW503" s="15" t="s">
        <v>32</v>
      </c>
      <c r="AX503" s="15" t="s">
        <v>76</v>
      </c>
      <c r="AY503" s="260" t="s">
        <v>198</v>
      </c>
    </row>
    <row r="504" s="13" customFormat="1">
      <c r="A504" s="13"/>
      <c r="B504" s="228"/>
      <c r="C504" s="229"/>
      <c r="D504" s="230" t="s">
        <v>206</v>
      </c>
      <c r="E504" s="231" t="s">
        <v>1</v>
      </c>
      <c r="F504" s="232" t="s">
        <v>132</v>
      </c>
      <c r="G504" s="229"/>
      <c r="H504" s="233">
        <v>0.81799999999999995</v>
      </c>
      <c r="I504" s="234"/>
      <c r="J504" s="229"/>
      <c r="K504" s="229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206</v>
      </c>
      <c r="AU504" s="239" t="s">
        <v>86</v>
      </c>
      <c r="AV504" s="13" t="s">
        <v>86</v>
      </c>
      <c r="AW504" s="13" t="s">
        <v>32</v>
      </c>
      <c r="AX504" s="13" t="s">
        <v>81</v>
      </c>
      <c r="AY504" s="239" t="s">
        <v>198</v>
      </c>
    </row>
    <row r="505" s="2" customFormat="1" ht="16.5" customHeight="1">
      <c r="A505" s="39"/>
      <c r="B505" s="40"/>
      <c r="C505" s="261" t="s">
        <v>961</v>
      </c>
      <c r="D505" s="261" t="s">
        <v>259</v>
      </c>
      <c r="E505" s="262" t="s">
        <v>962</v>
      </c>
      <c r="F505" s="263" t="s">
        <v>963</v>
      </c>
      <c r="G505" s="264" t="s">
        <v>203</v>
      </c>
      <c r="H505" s="265">
        <v>0.98199999999999998</v>
      </c>
      <c r="I505" s="266"/>
      <c r="J505" s="267">
        <f>ROUND(I505*H505,2)</f>
        <v>0</v>
      </c>
      <c r="K505" s="268"/>
      <c r="L505" s="269"/>
      <c r="M505" s="270" t="s">
        <v>1</v>
      </c>
      <c r="N505" s="271" t="s">
        <v>41</v>
      </c>
      <c r="O505" s="92"/>
      <c r="P505" s="224">
        <f>O505*H505</f>
        <v>0</v>
      </c>
      <c r="Q505" s="224">
        <v>0.023</v>
      </c>
      <c r="R505" s="224">
        <f>Q505*H505</f>
        <v>0.022585999999999998</v>
      </c>
      <c r="S505" s="224">
        <v>0</v>
      </c>
      <c r="T505" s="22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6" t="s">
        <v>368</v>
      </c>
      <c r="AT505" s="226" t="s">
        <v>259</v>
      </c>
      <c r="AU505" s="226" t="s">
        <v>86</v>
      </c>
      <c r="AY505" s="18" t="s">
        <v>198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8" t="s">
        <v>81</v>
      </c>
      <c r="BK505" s="227">
        <f>ROUND(I505*H505,2)</f>
        <v>0</v>
      </c>
      <c r="BL505" s="18" t="s">
        <v>277</v>
      </c>
      <c r="BM505" s="226" t="s">
        <v>964</v>
      </c>
    </row>
    <row r="506" s="13" customFormat="1">
      <c r="A506" s="13"/>
      <c r="B506" s="228"/>
      <c r="C506" s="229"/>
      <c r="D506" s="230" t="s">
        <v>206</v>
      </c>
      <c r="E506" s="231" t="s">
        <v>1</v>
      </c>
      <c r="F506" s="232" t="s">
        <v>132</v>
      </c>
      <c r="G506" s="229"/>
      <c r="H506" s="233">
        <v>0.81799999999999995</v>
      </c>
      <c r="I506" s="234"/>
      <c r="J506" s="229"/>
      <c r="K506" s="229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206</v>
      </c>
      <c r="AU506" s="239" t="s">
        <v>86</v>
      </c>
      <c r="AV506" s="13" t="s">
        <v>86</v>
      </c>
      <c r="AW506" s="13" t="s">
        <v>32</v>
      </c>
      <c r="AX506" s="13" t="s">
        <v>81</v>
      </c>
      <c r="AY506" s="239" t="s">
        <v>198</v>
      </c>
    </row>
    <row r="507" s="13" customFormat="1">
      <c r="A507" s="13"/>
      <c r="B507" s="228"/>
      <c r="C507" s="229"/>
      <c r="D507" s="230" t="s">
        <v>206</v>
      </c>
      <c r="E507" s="229"/>
      <c r="F507" s="232" t="s">
        <v>965</v>
      </c>
      <c r="G507" s="229"/>
      <c r="H507" s="233">
        <v>0.98199999999999998</v>
      </c>
      <c r="I507" s="234"/>
      <c r="J507" s="229"/>
      <c r="K507" s="229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206</v>
      </c>
      <c r="AU507" s="239" t="s">
        <v>86</v>
      </c>
      <c r="AV507" s="13" t="s">
        <v>86</v>
      </c>
      <c r="AW507" s="13" t="s">
        <v>4</v>
      </c>
      <c r="AX507" s="13" t="s">
        <v>81</v>
      </c>
      <c r="AY507" s="239" t="s">
        <v>198</v>
      </c>
    </row>
    <row r="508" s="2" customFormat="1" ht="33" customHeight="1">
      <c r="A508" s="39"/>
      <c r="B508" s="40"/>
      <c r="C508" s="214" t="s">
        <v>966</v>
      </c>
      <c r="D508" s="214" t="s">
        <v>200</v>
      </c>
      <c r="E508" s="215" t="s">
        <v>967</v>
      </c>
      <c r="F508" s="216" t="s">
        <v>968</v>
      </c>
      <c r="G508" s="217" t="s">
        <v>629</v>
      </c>
      <c r="H508" s="283"/>
      <c r="I508" s="219"/>
      <c r="J508" s="220">
        <f>ROUND(I508*H508,2)</f>
        <v>0</v>
      </c>
      <c r="K508" s="221"/>
      <c r="L508" s="45"/>
      <c r="M508" s="222" t="s">
        <v>1</v>
      </c>
      <c r="N508" s="223" t="s">
        <v>41</v>
      </c>
      <c r="O508" s="92"/>
      <c r="P508" s="224">
        <f>O508*H508</f>
        <v>0</v>
      </c>
      <c r="Q508" s="224">
        <v>0</v>
      </c>
      <c r="R508" s="224">
        <f>Q508*H508</f>
        <v>0</v>
      </c>
      <c r="S508" s="224">
        <v>0</v>
      </c>
      <c r="T508" s="22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6" t="s">
        <v>277</v>
      </c>
      <c r="AT508" s="226" t="s">
        <v>200</v>
      </c>
      <c r="AU508" s="226" t="s">
        <v>86</v>
      </c>
      <c r="AY508" s="18" t="s">
        <v>198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18" t="s">
        <v>81</v>
      </c>
      <c r="BK508" s="227">
        <f>ROUND(I508*H508,2)</f>
        <v>0</v>
      </c>
      <c r="BL508" s="18" t="s">
        <v>277</v>
      </c>
      <c r="BM508" s="226" t="s">
        <v>969</v>
      </c>
    </row>
    <row r="509" s="12" customFormat="1" ht="22.8" customHeight="1">
      <c r="A509" s="12"/>
      <c r="B509" s="198"/>
      <c r="C509" s="199"/>
      <c r="D509" s="200" t="s">
        <v>75</v>
      </c>
      <c r="E509" s="212" t="s">
        <v>970</v>
      </c>
      <c r="F509" s="212" t="s">
        <v>971</v>
      </c>
      <c r="G509" s="199"/>
      <c r="H509" s="199"/>
      <c r="I509" s="202"/>
      <c r="J509" s="213">
        <f>BK509</f>
        <v>0</v>
      </c>
      <c r="K509" s="199"/>
      <c r="L509" s="204"/>
      <c r="M509" s="205"/>
      <c r="N509" s="206"/>
      <c r="O509" s="206"/>
      <c r="P509" s="207">
        <f>SUM(P510:P531)</f>
        <v>0</v>
      </c>
      <c r="Q509" s="206"/>
      <c r="R509" s="207">
        <f>SUM(R510:R531)</f>
        <v>0.056442115008000004</v>
      </c>
      <c r="S509" s="206"/>
      <c r="T509" s="208">
        <f>SUM(T510:T531)</f>
        <v>0.0334623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9" t="s">
        <v>86</v>
      </c>
      <c r="AT509" s="210" t="s">
        <v>75</v>
      </c>
      <c r="AU509" s="210" t="s">
        <v>81</v>
      </c>
      <c r="AY509" s="209" t="s">
        <v>198</v>
      </c>
      <c r="BK509" s="211">
        <f>SUM(BK510:BK531)</f>
        <v>0</v>
      </c>
    </row>
    <row r="510" s="2" customFormat="1" ht="21.75" customHeight="1">
      <c r="A510" s="39"/>
      <c r="B510" s="40"/>
      <c r="C510" s="214" t="s">
        <v>972</v>
      </c>
      <c r="D510" s="214" t="s">
        <v>200</v>
      </c>
      <c r="E510" s="215" t="s">
        <v>973</v>
      </c>
      <c r="F510" s="216" t="s">
        <v>974</v>
      </c>
      <c r="G510" s="217" t="s">
        <v>203</v>
      </c>
      <c r="H510" s="218">
        <v>3.7130000000000001</v>
      </c>
      <c r="I510" s="219"/>
      <c r="J510" s="220">
        <f>ROUND(I510*H510,2)</f>
        <v>0</v>
      </c>
      <c r="K510" s="221"/>
      <c r="L510" s="45"/>
      <c r="M510" s="222" t="s">
        <v>1</v>
      </c>
      <c r="N510" s="223" t="s">
        <v>41</v>
      </c>
      <c r="O510" s="92"/>
      <c r="P510" s="224">
        <f>O510*H510</f>
        <v>0</v>
      </c>
      <c r="Q510" s="224">
        <v>4.4799999999999999E-07</v>
      </c>
      <c r="R510" s="224">
        <f>Q510*H510</f>
        <v>1.6634240000000001E-06</v>
      </c>
      <c r="S510" s="224">
        <v>0</v>
      </c>
      <c r="T510" s="22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6" t="s">
        <v>277</v>
      </c>
      <c r="AT510" s="226" t="s">
        <v>200</v>
      </c>
      <c r="AU510" s="226" t="s">
        <v>86</v>
      </c>
      <c r="AY510" s="18" t="s">
        <v>198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8" t="s">
        <v>81</v>
      </c>
      <c r="BK510" s="227">
        <f>ROUND(I510*H510,2)</f>
        <v>0</v>
      </c>
      <c r="BL510" s="18" t="s">
        <v>277</v>
      </c>
      <c r="BM510" s="226" t="s">
        <v>975</v>
      </c>
    </row>
    <row r="511" s="13" customFormat="1">
      <c r="A511" s="13"/>
      <c r="B511" s="228"/>
      <c r="C511" s="229"/>
      <c r="D511" s="230" t="s">
        <v>206</v>
      </c>
      <c r="E511" s="231" t="s">
        <v>1</v>
      </c>
      <c r="F511" s="232" t="s">
        <v>135</v>
      </c>
      <c r="G511" s="229"/>
      <c r="H511" s="233">
        <v>3.7130000000000001</v>
      </c>
      <c r="I511" s="234"/>
      <c r="J511" s="229"/>
      <c r="K511" s="229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206</v>
      </c>
      <c r="AU511" s="239" t="s">
        <v>86</v>
      </c>
      <c r="AV511" s="13" t="s">
        <v>86</v>
      </c>
      <c r="AW511" s="13" t="s">
        <v>32</v>
      </c>
      <c r="AX511" s="13" t="s">
        <v>81</v>
      </c>
      <c r="AY511" s="239" t="s">
        <v>198</v>
      </c>
    </row>
    <row r="512" s="2" customFormat="1" ht="24.15" customHeight="1">
      <c r="A512" s="39"/>
      <c r="B512" s="40"/>
      <c r="C512" s="214" t="s">
        <v>976</v>
      </c>
      <c r="D512" s="214" t="s">
        <v>200</v>
      </c>
      <c r="E512" s="215" t="s">
        <v>977</v>
      </c>
      <c r="F512" s="216" t="s">
        <v>978</v>
      </c>
      <c r="G512" s="217" t="s">
        <v>203</v>
      </c>
      <c r="H512" s="218">
        <v>3.7130000000000001</v>
      </c>
      <c r="I512" s="219"/>
      <c r="J512" s="220">
        <f>ROUND(I512*H512,2)</f>
        <v>0</v>
      </c>
      <c r="K512" s="221"/>
      <c r="L512" s="45"/>
      <c r="M512" s="222" t="s">
        <v>1</v>
      </c>
      <c r="N512" s="223" t="s">
        <v>41</v>
      </c>
      <c r="O512" s="92"/>
      <c r="P512" s="224">
        <f>O512*H512</f>
        <v>0</v>
      </c>
      <c r="Q512" s="224">
        <v>7.6799999999999999E-07</v>
      </c>
      <c r="R512" s="224">
        <f>Q512*H512</f>
        <v>2.8515839999999999E-06</v>
      </c>
      <c r="S512" s="224">
        <v>0</v>
      </c>
      <c r="T512" s="22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6" t="s">
        <v>277</v>
      </c>
      <c r="AT512" s="226" t="s">
        <v>200</v>
      </c>
      <c r="AU512" s="226" t="s">
        <v>86</v>
      </c>
      <c r="AY512" s="18" t="s">
        <v>198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8" t="s">
        <v>81</v>
      </c>
      <c r="BK512" s="227">
        <f>ROUND(I512*H512,2)</f>
        <v>0</v>
      </c>
      <c r="BL512" s="18" t="s">
        <v>277</v>
      </c>
      <c r="BM512" s="226" t="s">
        <v>979</v>
      </c>
    </row>
    <row r="513" s="13" customFormat="1">
      <c r="A513" s="13"/>
      <c r="B513" s="228"/>
      <c r="C513" s="229"/>
      <c r="D513" s="230" t="s">
        <v>206</v>
      </c>
      <c r="E513" s="231" t="s">
        <v>1</v>
      </c>
      <c r="F513" s="232" t="s">
        <v>135</v>
      </c>
      <c r="G513" s="229"/>
      <c r="H513" s="233">
        <v>3.7130000000000001</v>
      </c>
      <c r="I513" s="234"/>
      <c r="J513" s="229"/>
      <c r="K513" s="229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206</v>
      </c>
      <c r="AU513" s="239" t="s">
        <v>86</v>
      </c>
      <c r="AV513" s="13" t="s">
        <v>86</v>
      </c>
      <c r="AW513" s="13" t="s">
        <v>32</v>
      </c>
      <c r="AX513" s="13" t="s">
        <v>81</v>
      </c>
      <c r="AY513" s="239" t="s">
        <v>198</v>
      </c>
    </row>
    <row r="514" s="2" customFormat="1" ht="16.5" customHeight="1">
      <c r="A514" s="39"/>
      <c r="B514" s="40"/>
      <c r="C514" s="214" t="s">
        <v>980</v>
      </c>
      <c r="D514" s="214" t="s">
        <v>200</v>
      </c>
      <c r="E514" s="215" t="s">
        <v>981</v>
      </c>
      <c r="F514" s="216" t="s">
        <v>982</v>
      </c>
      <c r="G514" s="217" t="s">
        <v>203</v>
      </c>
      <c r="H514" s="218">
        <v>3.7130000000000001</v>
      </c>
      <c r="I514" s="219"/>
      <c r="J514" s="220">
        <f>ROUND(I514*H514,2)</f>
        <v>0</v>
      </c>
      <c r="K514" s="221"/>
      <c r="L514" s="45"/>
      <c r="M514" s="222" t="s">
        <v>1</v>
      </c>
      <c r="N514" s="223" t="s">
        <v>41</v>
      </c>
      <c r="O514" s="92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6" t="s">
        <v>277</v>
      </c>
      <c r="AT514" s="226" t="s">
        <v>200</v>
      </c>
      <c r="AU514" s="226" t="s">
        <v>86</v>
      </c>
      <c r="AY514" s="18" t="s">
        <v>198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8" t="s">
        <v>81</v>
      </c>
      <c r="BK514" s="227">
        <f>ROUND(I514*H514,2)</f>
        <v>0</v>
      </c>
      <c r="BL514" s="18" t="s">
        <v>277</v>
      </c>
      <c r="BM514" s="226" t="s">
        <v>983</v>
      </c>
    </row>
    <row r="515" s="13" customFormat="1">
      <c r="A515" s="13"/>
      <c r="B515" s="228"/>
      <c r="C515" s="229"/>
      <c r="D515" s="230" t="s">
        <v>206</v>
      </c>
      <c r="E515" s="231" t="s">
        <v>1</v>
      </c>
      <c r="F515" s="232" t="s">
        <v>135</v>
      </c>
      <c r="G515" s="229"/>
      <c r="H515" s="233">
        <v>3.7130000000000001</v>
      </c>
      <c r="I515" s="234"/>
      <c r="J515" s="229"/>
      <c r="K515" s="229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206</v>
      </c>
      <c r="AU515" s="239" t="s">
        <v>86</v>
      </c>
      <c r="AV515" s="13" t="s">
        <v>86</v>
      </c>
      <c r="AW515" s="13" t="s">
        <v>32</v>
      </c>
      <c r="AX515" s="13" t="s">
        <v>81</v>
      </c>
      <c r="AY515" s="239" t="s">
        <v>198</v>
      </c>
    </row>
    <row r="516" s="2" customFormat="1" ht="24.15" customHeight="1">
      <c r="A516" s="39"/>
      <c r="B516" s="40"/>
      <c r="C516" s="214" t="s">
        <v>984</v>
      </c>
      <c r="D516" s="214" t="s">
        <v>200</v>
      </c>
      <c r="E516" s="215" t="s">
        <v>985</v>
      </c>
      <c r="F516" s="216" t="s">
        <v>986</v>
      </c>
      <c r="G516" s="217" t="s">
        <v>203</v>
      </c>
      <c r="H516" s="218">
        <v>3.7130000000000001</v>
      </c>
      <c r="I516" s="219"/>
      <c r="J516" s="220">
        <f>ROUND(I516*H516,2)</f>
        <v>0</v>
      </c>
      <c r="K516" s="221"/>
      <c r="L516" s="45"/>
      <c r="M516" s="222" t="s">
        <v>1</v>
      </c>
      <c r="N516" s="223" t="s">
        <v>41</v>
      </c>
      <c r="O516" s="92"/>
      <c r="P516" s="224">
        <f>O516*H516</f>
        <v>0</v>
      </c>
      <c r="Q516" s="224">
        <v>0.00020000000000000001</v>
      </c>
      <c r="R516" s="224">
        <f>Q516*H516</f>
        <v>0.00074260000000000005</v>
      </c>
      <c r="S516" s="224">
        <v>0</v>
      </c>
      <c r="T516" s="22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6" t="s">
        <v>277</v>
      </c>
      <c r="AT516" s="226" t="s">
        <v>200</v>
      </c>
      <c r="AU516" s="226" t="s">
        <v>86</v>
      </c>
      <c r="AY516" s="18" t="s">
        <v>198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8" t="s">
        <v>81</v>
      </c>
      <c r="BK516" s="227">
        <f>ROUND(I516*H516,2)</f>
        <v>0</v>
      </c>
      <c r="BL516" s="18" t="s">
        <v>277</v>
      </c>
      <c r="BM516" s="226" t="s">
        <v>987</v>
      </c>
    </row>
    <row r="517" s="13" customFormat="1">
      <c r="A517" s="13"/>
      <c r="B517" s="228"/>
      <c r="C517" s="229"/>
      <c r="D517" s="230" t="s">
        <v>206</v>
      </c>
      <c r="E517" s="231" t="s">
        <v>1</v>
      </c>
      <c r="F517" s="232" t="s">
        <v>135</v>
      </c>
      <c r="G517" s="229"/>
      <c r="H517" s="233">
        <v>3.7130000000000001</v>
      </c>
      <c r="I517" s="234"/>
      <c r="J517" s="229"/>
      <c r="K517" s="229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206</v>
      </c>
      <c r="AU517" s="239" t="s">
        <v>86</v>
      </c>
      <c r="AV517" s="13" t="s">
        <v>86</v>
      </c>
      <c r="AW517" s="13" t="s">
        <v>32</v>
      </c>
      <c r="AX517" s="13" t="s">
        <v>81</v>
      </c>
      <c r="AY517" s="239" t="s">
        <v>198</v>
      </c>
    </row>
    <row r="518" s="2" customFormat="1" ht="33" customHeight="1">
      <c r="A518" s="39"/>
      <c r="B518" s="40"/>
      <c r="C518" s="214" t="s">
        <v>988</v>
      </c>
      <c r="D518" s="214" t="s">
        <v>200</v>
      </c>
      <c r="E518" s="215" t="s">
        <v>989</v>
      </c>
      <c r="F518" s="216" t="s">
        <v>990</v>
      </c>
      <c r="G518" s="217" t="s">
        <v>203</v>
      </c>
      <c r="H518" s="218">
        <v>3.7130000000000001</v>
      </c>
      <c r="I518" s="219"/>
      <c r="J518" s="220">
        <f>ROUND(I518*H518,2)</f>
        <v>0</v>
      </c>
      <c r="K518" s="221"/>
      <c r="L518" s="45"/>
      <c r="M518" s="222" t="s">
        <v>1</v>
      </c>
      <c r="N518" s="223" t="s">
        <v>41</v>
      </c>
      <c r="O518" s="92"/>
      <c r="P518" s="224">
        <f>O518*H518</f>
        <v>0</v>
      </c>
      <c r="Q518" s="224">
        <v>0.014999999999999999</v>
      </c>
      <c r="R518" s="224">
        <f>Q518*H518</f>
        <v>0.055695000000000001</v>
      </c>
      <c r="S518" s="224">
        <v>0</v>
      </c>
      <c r="T518" s="22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6" t="s">
        <v>277</v>
      </c>
      <c r="AT518" s="226" t="s">
        <v>200</v>
      </c>
      <c r="AU518" s="226" t="s">
        <v>86</v>
      </c>
      <c r="AY518" s="18" t="s">
        <v>198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8" t="s">
        <v>81</v>
      </c>
      <c r="BK518" s="227">
        <f>ROUND(I518*H518,2)</f>
        <v>0</v>
      </c>
      <c r="BL518" s="18" t="s">
        <v>277</v>
      </c>
      <c r="BM518" s="226" t="s">
        <v>991</v>
      </c>
    </row>
    <row r="519" s="15" customFormat="1">
      <c r="A519" s="15"/>
      <c r="B519" s="251"/>
      <c r="C519" s="252"/>
      <c r="D519" s="230" t="s">
        <v>206</v>
      </c>
      <c r="E519" s="253" t="s">
        <v>1</v>
      </c>
      <c r="F519" s="254" t="s">
        <v>992</v>
      </c>
      <c r="G519" s="252"/>
      <c r="H519" s="253" t="s">
        <v>1</v>
      </c>
      <c r="I519" s="255"/>
      <c r="J519" s="252"/>
      <c r="K519" s="252"/>
      <c r="L519" s="256"/>
      <c r="M519" s="257"/>
      <c r="N519" s="258"/>
      <c r="O519" s="258"/>
      <c r="P519" s="258"/>
      <c r="Q519" s="258"/>
      <c r="R519" s="258"/>
      <c r="S519" s="258"/>
      <c r="T519" s="25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0" t="s">
        <v>206</v>
      </c>
      <c r="AU519" s="260" t="s">
        <v>86</v>
      </c>
      <c r="AV519" s="15" t="s">
        <v>81</v>
      </c>
      <c r="AW519" s="15" t="s">
        <v>32</v>
      </c>
      <c r="AX519" s="15" t="s">
        <v>76</v>
      </c>
      <c r="AY519" s="260" t="s">
        <v>198</v>
      </c>
    </row>
    <row r="520" s="13" customFormat="1">
      <c r="A520" s="13"/>
      <c r="B520" s="228"/>
      <c r="C520" s="229"/>
      <c r="D520" s="230" t="s">
        <v>206</v>
      </c>
      <c r="E520" s="231" t="s">
        <v>1</v>
      </c>
      <c r="F520" s="232" t="s">
        <v>135</v>
      </c>
      <c r="G520" s="229"/>
      <c r="H520" s="233">
        <v>3.7130000000000001</v>
      </c>
      <c r="I520" s="234"/>
      <c r="J520" s="229"/>
      <c r="K520" s="229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206</v>
      </c>
      <c r="AU520" s="239" t="s">
        <v>86</v>
      </c>
      <c r="AV520" s="13" t="s">
        <v>86</v>
      </c>
      <c r="AW520" s="13" t="s">
        <v>32</v>
      </c>
      <c r="AX520" s="13" t="s">
        <v>81</v>
      </c>
      <c r="AY520" s="239" t="s">
        <v>198</v>
      </c>
    </row>
    <row r="521" s="2" customFormat="1" ht="16.5" customHeight="1">
      <c r="A521" s="39"/>
      <c r="B521" s="40"/>
      <c r="C521" s="214" t="s">
        <v>993</v>
      </c>
      <c r="D521" s="214" t="s">
        <v>200</v>
      </c>
      <c r="E521" s="215" t="s">
        <v>994</v>
      </c>
      <c r="F521" s="216" t="s">
        <v>995</v>
      </c>
      <c r="G521" s="217" t="s">
        <v>203</v>
      </c>
      <c r="H521" s="218">
        <v>3.7130000000000001</v>
      </c>
      <c r="I521" s="219"/>
      <c r="J521" s="220">
        <f>ROUND(I521*H521,2)</f>
        <v>0</v>
      </c>
      <c r="K521" s="221"/>
      <c r="L521" s="45"/>
      <c r="M521" s="222" t="s">
        <v>1</v>
      </c>
      <c r="N521" s="223" t="s">
        <v>41</v>
      </c>
      <c r="O521" s="92"/>
      <c r="P521" s="224">
        <f>O521*H521</f>
        <v>0</v>
      </c>
      <c r="Q521" s="224">
        <v>0</v>
      </c>
      <c r="R521" s="224">
        <f>Q521*H521</f>
        <v>0</v>
      </c>
      <c r="S521" s="224">
        <v>0</v>
      </c>
      <c r="T521" s="22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6" t="s">
        <v>277</v>
      </c>
      <c r="AT521" s="226" t="s">
        <v>200</v>
      </c>
      <c r="AU521" s="226" t="s">
        <v>86</v>
      </c>
      <c r="AY521" s="18" t="s">
        <v>198</v>
      </c>
      <c r="BE521" s="227">
        <f>IF(N521="základní",J521,0)</f>
        <v>0</v>
      </c>
      <c r="BF521" s="227">
        <f>IF(N521="snížená",J521,0)</f>
        <v>0</v>
      </c>
      <c r="BG521" s="227">
        <f>IF(N521="zákl. přenesená",J521,0)</f>
        <v>0</v>
      </c>
      <c r="BH521" s="227">
        <f>IF(N521="sníž. přenesená",J521,0)</f>
        <v>0</v>
      </c>
      <c r="BI521" s="227">
        <f>IF(N521="nulová",J521,0)</f>
        <v>0</v>
      </c>
      <c r="BJ521" s="18" t="s">
        <v>81</v>
      </c>
      <c r="BK521" s="227">
        <f>ROUND(I521*H521,2)</f>
        <v>0</v>
      </c>
      <c r="BL521" s="18" t="s">
        <v>277</v>
      </c>
      <c r="BM521" s="226" t="s">
        <v>996</v>
      </c>
    </row>
    <row r="522" s="15" customFormat="1">
      <c r="A522" s="15"/>
      <c r="B522" s="251"/>
      <c r="C522" s="252"/>
      <c r="D522" s="230" t="s">
        <v>206</v>
      </c>
      <c r="E522" s="253" t="s">
        <v>1</v>
      </c>
      <c r="F522" s="254" t="s">
        <v>136</v>
      </c>
      <c r="G522" s="252"/>
      <c r="H522" s="253" t="s">
        <v>1</v>
      </c>
      <c r="I522" s="255"/>
      <c r="J522" s="252"/>
      <c r="K522" s="252"/>
      <c r="L522" s="256"/>
      <c r="M522" s="257"/>
      <c r="N522" s="258"/>
      <c r="O522" s="258"/>
      <c r="P522" s="258"/>
      <c r="Q522" s="258"/>
      <c r="R522" s="258"/>
      <c r="S522" s="258"/>
      <c r="T522" s="259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0" t="s">
        <v>206</v>
      </c>
      <c r="AU522" s="260" t="s">
        <v>86</v>
      </c>
      <c r="AV522" s="15" t="s">
        <v>81</v>
      </c>
      <c r="AW522" s="15" t="s">
        <v>32</v>
      </c>
      <c r="AX522" s="15" t="s">
        <v>76</v>
      </c>
      <c r="AY522" s="260" t="s">
        <v>198</v>
      </c>
    </row>
    <row r="523" s="13" customFormat="1">
      <c r="A523" s="13"/>
      <c r="B523" s="228"/>
      <c r="C523" s="229"/>
      <c r="D523" s="230" t="s">
        <v>206</v>
      </c>
      <c r="E523" s="231" t="s">
        <v>1</v>
      </c>
      <c r="F523" s="232" t="s">
        <v>997</v>
      </c>
      <c r="G523" s="229"/>
      <c r="H523" s="233">
        <v>0.86299999999999999</v>
      </c>
      <c r="I523" s="234"/>
      <c r="J523" s="229"/>
      <c r="K523" s="229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206</v>
      </c>
      <c r="AU523" s="239" t="s">
        <v>86</v>
      </c>
      <c r="AV523" s="13" t="s">
        <v>86</v>
      </c>
      <c r="AW523" s="13" t="s">
        <v>32</v>
      </c>
      <c r="AX523" s="13" t="s">
        <v>76</v>
      </c>
      <c r="AY523" s="239" t="s">
        <v>198</v>
      </c>
    </row>
    <row r="524" s="13" customFormat="1">
      <c r="A524" s="13"/>
      <c r="B524" s="228"/>
      <c r="C524" s="229"/>
      <c r="D524" s="230" t="s">
        <v>206</v>
      </c>
      <c r="E524" s="231" t="s">
        <v>1</v>
      </c>
      <c r="F524" s="232" t="s">
        <v>998</v>
      </c>
      <c r="G524" s="229"/>
      <c r="H524" s="233">
        <v>2.8500000000000001</v>
      </c>
      <c r="I524" s="234"/>
      <c r="J524" s="229"/>
      <c r="K524" s="229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206</v>
      </c>
      <c r="AU524" s="239" t="s">
        <v>86</v>
      </c>
      <c r="AV524" s="13" t="s">
        <v>86</v>
      </c>
      <c r="AW524" s="13" t="s">
        <v>32</v>
      </c>
      <c r="AX524" s="13" t="s">
        <v>76</v>
      </c>
      <c r="AY524" s="239" t="s">
        <v>198</v>
      </c>
    </row>
    <row r="525" s="14" customFormat="1">
      <c r="A525" s="14"/>
      <c r="B525" s="240"/>
      <c r="C525" s="241"/>
      <c r="D525" s="230" t="s">
        <v>206</v>
      </c>
      <c r="E525" s="242" t="s">
        <v>135</v>
      </c>
      <c r="F525" s="243" t="s">
        <v>208</v>
      </c>
      <c r="G525" s="241"/>
      <c r="H525" s="244">
        <v>3.7130000000000001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206</v>
      </c>
      <c r="AU525" s="250" t="s">
        <v>86</v>
      </c>
      <c r="AV525" s="14" t="s">
        <v>204</v>
      </c>
      <c r="AW525" s="14" t="s">
        <v>32</v>
      </c>
      <c r="AX525" s="14" t="s">
        <v>81</v>
      </c>
      <c r="AY525" s="250" t="s">
        <v>198</v>
      </c>
    </row>
    <row r="526" s="2" customFormat="1" ht="16.5" customHeight="1">
      <c r="A526" s="39"/>
      <c r="B526" s="40"/>
      <c r="C526" s="261" t="s">
        <v>999</v>
      </c>
      <c r="D526" s="261" t="s">
        <v>259</v>
      </c>
      <c r="E526" s="262" t="s">
        <v>1000</v>
      </c>
      <c r="F526" s="263" t="s">
        <v>1001</v>
      </c>
      <c r="G526" s="264" t="s">
        <v>203</v>
      </c>
      <c r="H526" s="265">
        <v>4.0099999999999998</v>
      </c>
      <c r="I526" s="266"/>
      <c r="J526" s="267">
        <f>ROUND(I526*H526,2)</f>
        <v>0</v>
      </c>
      <c r="K526" s="268"/>
      <c r="L526" s="269"/>
      <c r="M526" s="270" t="s">
        <v>1</v>
      </c>
      <c r="N526" s="271" t="s">
        <v>41</v>
      </c>
      <c r="O526" s="92"/>
      <c r="P526" s="224">
        <f>O526*H526</f>
        <v>0</v>
      </c>
      <c r="Q526" s="224">
        <v>0</v>
      </c>
      <c r="R526" s="224">
        <f>Q526*H526</f>
        <v>0</v>
      </c>
      <c r="S526" s="224">
        <v>0</v>
      </c>
      <c r="T526" s="22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6" t="s">
        <v>368</v>
      </c>
      <c r="AT526" s="226" t="s">
        <v>259</v>
      </c>
      <c r="AU526" s="226" t="s">
        <v>86</v>
      </c>
      <c r="AY526" s="18" t="s">
        <v>198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8" t="s">
        <v>81</v>
      </c>
      <c r="BK526" s="227">
        <f>ROUND(I526*H526,2)</f>
        <v>0</v>
      </c>
      <c r="BL526" s="18" t="s">
        <v>277</v>
      </c>
      <c r="BM526" s="226" t="s">
        <v>1002</v>
      </c>
    </row>
    <row r="527" s="13" customFormat="1">
      <c r="A527" s="13"/>
      <c r="B527" s="228"/>
      <c r="C527" s="229"/>
      <c r="D527" s="230" t="s">
        <v>206</v>
      </c>
      <c r="E527" s="229"/>
      <c r="F527" s="232" t="s">
        <v>1003</v>
      </c>
      <c r="G527" s="229"/>
      <c r="H527" s="233">
        <v>4.0099999999999998</v>
      </c>
      <c r="I527" s="234"/>
      <c r="J527" s="229"/>
      <c r="K527" s="229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206</v>
      </c>
      <c r="AU527" s="239" t="s">
        <v>86</v>
      </c>
      <c r="AV527" s="13" t="s">
        <v>86</v>
      </c>
      <c r="AW527" s="13" t="s">
        <v>4</v>
      </c>
      <c r="AX527" s="13" t="s">
        <v>81</v>
      </c>
      <c r="AY527" s="239" t="s">
        <v>198</v>
      </c>
    </row>
    <row r="528" s="2" customFormat="1" ht="16.5" customHeight="1">
      <c r="A528" s="39"/>
      <c r="B528" s="40"/>
      <c r="C528" s="214" t="s">
        <v>1004</v>
      </c>
      <c r="D528" s="214" t="s">
        <v>200</v>
      </c>
      <c r="E528" s="215" t="s">
        <v>1005</v>
      </c>
      <c r="F528" s="216" t="s">
        <v>1006</v>
      </c>
      <c r="G528" s="217" t="s">
        <v>203</v>
      </c>
      <c r="H528" s="218">
        <v>3.7130000000000001</v>
      </c>
      <c r="I528" s="219"/>
      <c r="J528" s="220">
        <f>ROUND(I528*H528,2)</f>
        <v>0</v>
      </c>
      <c r="K528" s="221"/>
      <c r="L528" s="45"/>
      <c r="M528" s="222" t="s">
        <v>1</v>
      </c>
      <c r="N528" s="223" t="s">
        <v>41</v>
      </c>
      <c r="O528" s="92"/>
      <c r="P528" s="224">
        <f>O528*H528</f>
        <v>0</v>
      </c>
      <c r="Q528" s="224">
        <v>0</v>
      </c>
      <c r="R528" s="224">
        <f>Q528*H528</f>
        <v>0</v>
      </c>
      <c r="S528" s="224">
        <v>0.0071000000000000004</v>
      </c>
      <c r="T528" s="225">
        <f>S528*H528</f>
        <v>0.026362300000000002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6" t="s">
        <v>277</v>
      </c>
      <c r="AT528" s="226" t="s">
        <v>200</v>
      </c>
      <c r="AU528" s="226" t="s">
        <v>86</v>
      </c>
      <c r="AY528" s="18" t="s">
        <v>198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18" t="s">
        <v>81</v>
      </c>
      <c r="BK528" s="227">
        <f>ROUND(I528*H528,2)</f>
        <v>0</v>
      </c>
      <c r="BL528" s="18" t="s">
        <v>277</v>
      </c>
      <c r="BM528" s="226" t="s">
        <v>1007</v>
      </c>
    </row>
    <row r="529" s="13" customFormat="1">
      <c r="A529" s="13"/>
      <c r="B529" s="228"/>
      <c r="C529" s="229"/>
      <c r="D529" s="230" t="s">
        <v>206</v>
      </c>
      <c r="E529" s="231" t="s">
        <v>1</v>
      </c>
      <c r="F529" s="232" t="s">
        <v>135</v>
      </c>
      <c r="G529" s="229"/>
      <c r="H529" s="233">
        <v>3.7130000000000001</v>
      </c>
      <c r="I529" s="234"/>
      <c r="J529" s="229"/>
      <c r="K529" s="229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206</v>
      </c>
      <c r="AU529" s="239" t="s">
        <v>86</v>
      </c>
      <c r="AV529" s="13" t="s">
        <v>86</v>
      </c>
      <c r="AW529" s="13" t="s">
        <v>32</v>
      </c>
      <c r="AX529" s="13" t="s">
        <v>81</v>
      </c>
      <c r="AY529" s="239" t="s">
        <v>198</v>
      </c>
    </row>
    <row r="530" s="2" customFormat="1" ht="24.15" customHeight="1">
      <c r="A530" s="39"/>
      <c r="B530" s="40"/>
      <c r="C530" s="214" t="s">
        <v>1008</v>
      </c>
      <c r="D530" s="214" t="s">
        <v>200</v>
      </c>
      <c r="E530" s="215" t="s">
        <v>1009</v>
      </c>
      <c r="F530" s="216" t="s">
        <v>1010</v>
      </c>
      <c r="G530" s="217" t="s">
        <v>391</v>
      </c>
      <c r="H530" s="218">
        <v>1</v>
      </c>
      <c r="I530" s="219"/>
      <c r="J530" s="220">
        <f>ROUND(I530*H530,2)</f>
        <v>0</v>
      </c>
      <c r="K530" s="221"/>
      <c r="L530" s="45"/>
      <c r="M530" s="222" t="s">
        <v>1</v>
      </c>
      <c r="N530" s="223" t="s">
        <v>41</v>
      </c>
      <c r="O530" s="92"/>
      <c r="P530" s="224">
        <f>O530*H530</f>
        <v>0</v>
      </c>
      <c r="Q530" s="224">
        <v>0</v>
      </c>
      <c r="R530" s="224">
        <f>Q530*H530</f>
        <v>0</v>
      </c>
      <c r="S530" s="224">
        <v>0.0071000000000000004</v>
      </c>
      <c r="T530" s="225">
        <f>S530*H530</f>
        <v>0.0071000000000000004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6" t="s">
        <v>277</v>
      </c>
      <c r="AT530" s="226" t="s">
        <v>200</v>
      </c>
      <c r="AU530" s="226" t="s">
        <v>86</v>
      </c>
      <c r="AY530" s="18" t="s">
        <v>198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8" t="s">
        <v>81</v>
      </c>
      <c r="BK530" s="227">
        <f>ROUND(I530*H530,2)</f>
        <v>0</v>
      </c>
      <c r="BL530" s="18" t="s">
        <v>277</v>
      </c>
      <c r="BM530" s="226" t="s">
        <v>1011</v>
      </c>
    </row>
    <row r="531" s="2" customFormat="1" ht="33" customHeight="1">
      <c r="A531" s="39"/>
      <c r="B531" s="40"/>
      <c r="C531" s="214" t="s">
        <v>1012</v>
      </c>
      <c r="D531" s="214" t="s">
        <v>200</v>
      </c>
      <c r="E531" s="215" t="s">
        <v>1013</v>
      </c>
      <c r="F531" s="216" t="s">
        <v>1014</v>
      </c>
      <c r="G531" s="217" t="s">
        <v>629</v>
      </c>
      <c r="H531" s="283"/>
      <c r="I531" s="219"/>
      <c r="J531" s="220">
        <f>ROUND(I531*H531,2)</f>
        <v>0</v>
      </c>
      <c r="K531" s="221"/>
      <c r="L531" s="45"/>
      <c r="M531" s="222" t="s">
        <v>1</v>
      </c>
      <c r="N531" s="223" t="s">
        <v>41</v>
      </c>
      <c r="O531" s="92"/>
      <c r="P531" s="224">
        <f>O531*H531</f>
        <v>0</v>
      </c>
      <c r="Q531" s="224">
        <v>0</v>
      </c>
      <c r="R531" s="224">
        <f>Q531*H531</f>
        <v>0</v>
      </c>
      <c r="S531" s="224">
        <v>0</v>
      </c>
      <c r="T531" s="22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6" t="s">
        <v>277</v>
      </c>
      <c r="AT531" s="226" t="s">
        <v>200</v>
      </c>
      <c r="AU531" s="226" t="s">
        <v>86</v>
      </c>
      <c r="AY531" s="18" t="s">
        <v>198</v>
      </c>
      <c r="BE531" s="227">
        <f>IF(N531="základní",J531,0)</f>
        <v>0</v>
      </c>
      <c r="BF531" s="227">
        <f>IF(N531="snížená",J531,0)</f>
        <v>0</v>
      </c>
      <c r="BG531" s="227">
        <f>IF(N531="zákl. přenesená",J531,0)</f>
        <v>0</v>
      </c>
      <c r="BH531" s="227">
        <f>IF(N531="sníž. přenesená",J531,0)</f>
        <v>0</v>
      </c>
      <c r="BI531" s="227">
        <f>IF(N531="nulová",J531,0)</f>
        <v>0</v>
      </c>
      <c r="BJ531" s="18" t="s">
        <v>81</v>
      </c>
      <c r="BK531" s="227">
        <f>ROUND(I531*H531,2)</f>
        <v>0</v>
      </c>
      <c r="BL531" s="18" t="s">
        <v>277</v>
      </c>
      <c r="BM531" s="226" t="s">
        <v>1015</v>
      </c>
    </row>
    <row r="532" s="12" customFormat="1" ht="22.8" customHeight="1">
      <c r="A532" s="12"/>
      <c r="B532" s="198"/>
      <c r="C532" s="199"/>
      <c r="D532" s="200" t="s">
        <v>75</v>
      </c>
      <c r="E532" s="212" t="s">
        <v>1016</v>
      </c>
      <c r="F532" s="212" t="s">
        <v>1017</v>
      </c>
      <c r="G532" s="199"/>
      <c r="H532" s="199"/>
      <c r="I532" s="202"/>
      <c r="J532" s="213">
        <f>BK532</f>
        <v>0</v>
      </c>
      <c r="K532" s="199"/>
      <c r="L532" s="204"/>
      <c r="M532" s="205"/>
      <c r="N532" s="206"/>
      <c r="O532" s="206"/>
      <c r="P532" s="207">
        <f>SUM(P533:P543)</f>
        <v>0</v>
      </c>
      <c r="Q532" s="206"/>
      <c r="R532" s="207">
        <f>SUM(R533:R543)</f>
        <v>0.095755504999999991</v>
      </c>
      <c r="S532" s="206"/>
      <c r="T532" s="208">
        <f>SUM(T533:T543)</f>
        <v>0.0259875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9" t="s">
        <v>86</v>
      </c>
      <c r="AT532" s="210" t="s">
        <v>75</v>
      </c>
      <c r="AU532" s="210" t="s">
        <v>81</v>
      </c>
      <c r="AY532" s="209" t="s">
        <v>198</v>
      </c>
      <c r="BK532" s="211">
        <f>SUM(BK533:BK543)</f>
        <v>0</v>
      </c>
    </row>
    <row r="533" s="2" customFormat="1" ht="24.15" customHeight="1">
      <c r="A533" s="39"/>
      <c r="B533" s="40"/>
      <c r="C533" s="214" t="s">
        <v>1018</v>
      </c>
      <c r="D533" s="214" t="s">
        <v>200</v>
      </c>
      <c r="E533" s="215" t="s">
        <v>1019</v>
      </c>
      <c r="F533" s="216" t="s">
        <v>1020</v>
      </c>
      <c r="G533" s="217" t="s">
        <v>491</v>
      </c>
      <c r="H533" s="218">
        <v>37.125</v>
      </c>
      <c r="I533" s="219"/>
      <c r="J533" s="220">
        <f>ROUND(I533*H533,2)</f>
        <v>0</v>
      </c>
      <c r="K533" s="221"/>
      <c r="L533" s="45"/>
      <c r="M533" s="222" t="s">
        <v>1</v>
      </c>
      <c r="N533" s="223" t="s">
        <v>41</v>
      </c>
      <c r="O533" s="92"/>
      <c r="P533" s="224">
        <f>O533*H533</f>
        <v>0</v>
      </c>
      <c r="Q533" s="224">
        <v>0.0001594</v>
      </c>
      <c r="R533" s="224">
        <f>Q533*H533</f>
        <v>0.0059177249999999995</v>
      </c>
      <c r="S533" s="224">
        <v>0.00069999999999999999</v>
      </c>
      <c r="T533" s="225">
        <f>S533*H533</f>
        <v>0.0259875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6" t="s">
        <v>277</v>
      </c>
      <c r="AT533" s="226" t="s">
        <v>200</v>
      </c>
      <c r="AU533" s="226" t="s">
        <v>86</v>
      </c>
      <c r="AY533" s="18" t="s">
        <v>198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8" t="s">
        <v>81</v>
      </c>
      <c r="BK533" s="227">
        <f>ROUND(I533*H533,2)</f>
        <v>0</v>
      </c>
      <c r="BL533" s="18" t="s">
        <v>277</v>
      </c>
      <c r="BM533" s="226" t="s">
        <v>1021</v>
      </c>
    </row>
    <row r="534" s="15" customFormat="1">
      <c r="A534" s="15"/>
      <c r="B534" s="251"/>
      <c r="C534" s="252"/>
      <c r="D534" s="230" t="s">
        <v>206</v>
      </c>
      <c r="E534" s="253" t="s">
        <v>1</v>
      </c>
      <c r="F534" s="254" t="s">
        <v>1022</v>
      </c>
      <c r="G534" s="252"/>
      <c r="H534" s="253" t="s">
        <v>1</v>
      </c>
      <c r="I534" s="255"/>
      <c r="J534" s="252"/>
      <c r="K534" s="252"/>
      <c r="L534" s="256"/>
      <c r="M534" s="257"/>
      <c r="N534" s="258"/>
      <c r="O534" s="258"/>
      <c r="P534" s="258"/>
      <c r="Q534" s="258"/>
      <c r="R534" s="258"/>
      <c r="S534" s="258"/>
      <c r="T534" s="259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0" t="s">
        <v>206</v>
      </c>
      <c r="AU534" s="260" t="s">
        <v>86</v>
      </c>
      <c r="AV534" s="15" t="s">
        <v>81</v>
      </c>
      <c r="AW534" s="15" t="s">
        <v>32</v>
      </c>
      <c r="AX534" s="15" t="s">
        <v>76</v>
      </c>
      <c r="AY534" s="260" t="s">
        <v>198</v>
      </c>
    </row>
    <row r="535" s="13" customFormat="1">
      <c r="A535" s="13"/>
      <c r="B535" s="228"/>
      <c r="C535" s="229"/>
      <c r="D535" s="230" t="s">
        <v>206</v>
      </c>
      <c r="E535" s="231" t="s">
        <v>1</v>
      </c>
      <c r="F535" s="232" t="s">
        <v>124</v>
      </c>
      <c r="G535" s="229"/>
      <c r="H535" s="233">
        <v>0.82499999999999996</v>
      </c>
      <c r="I535" s="234"/>
      <c r="J535" s="229"/>
      <c r="K535" s="229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206</v>
      </c>
      <c r="AU535" s="239" t="s">
        <v>86</v>
      </c>
      <c r="AV535" s="13" t="s">
        <v>86</v>
      </c>
      <c r="AW535" s="13" t="s">
        <v>32</v>
      </c>
      <c r="AX535" s="13" t="s">
        <v>76</v>
      </c>
      <c r="AY535" s="239" t="s">
        <v>198</v>
      </c>
    </row>
    <row r="536" s="16" customFormat="1">
      <c r="A536" s="16"/>
      <c r="B536" s="272"/>
      <c r="C536" s="273"/>
      <c r="D536" s="230" t="s">
        <v>206</v>
      </c>
      <c r="E536" s="274" t="s">
        <v>138</v>
      </c>
      <c r="F536" s="275" t="s">
        <v>354</v>
      </c>
      <c r="G536" s="273"/>
      <c r="H536" s="276">
        <v>0.82499999999999996</v>
      </c>
      <c r="I536" s="277"/>
      <c r="J536" s="273"/>
      <c r="K536" s="273"/>
      <c r="L536" s="278"/>
      <c r="M536" s="279"/>
      <c r="N536" s="280"/>
      <c r="O536" s="280"/>
      <c r="P536" s="280"/>
      <c r="Q536" s="280"/>
      <c r="R536" s="280"/>
      <c r="S536" s="280"/>
      <c r="T536" s="281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82" t="s">
        <v>206</v>
      </c>
      <c r="AU536" s="282" t="s">
        <v>86</v>
      </c>
      <c r="AV536" s="16" t="s">
        <v>212</v>
      </c>
      <c r="AW536" s="16" t="s">
        <v>32</v>
      </c>
      <c r="AX536" s="16" t="s">
        <v>76</v>
      </c>
      <c r="AY536" s="282" t="s">
        <v>198</v>
      </c>
    </row>
    <row r="537" s="15" customFormat="1">
      <c r="A537" s="15"/>
      <c r="B537" s="251"/>
      <c r="C537" s="252"/>
      <c r="D537" s="230" t="s">
        <v>206</v>
      </c>
      <c r="E537" s="253" t="s">
        <v>1</v>
      </c>
      <c r="F537" s="254" t="s">
        <v>1023</v>
      </c>
      <c r="G537" s="252"/>
      <c r="H537" s="253" t="s">
        <v>1</v>
      </c>
      <c r="I537" s="255"/>
      <c r="J537" s="252"/>
      <c r="K537" s="252"/>
      <c r="L537" s="256"/>
      <c r="M537" s="257"/>
      <c r="N537" s="258"/>
      <c r="O537" s="258"/>
      <c r="P537" s="258"/>
      <c r="Q537" s="258"/>
      <c r="R537" s="258"/>
      <c r="S537" s="258"/>
      <c r="T537" s="259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0" t="s">
        <v>206</v>
      </c>
      <c r="AU537" s="260" t="s">
        <v>86</v>
      </c>
      <c r="AV537" s="15" t="s">
        <v>81</v>
      </c>
      <c r="AW537" s="15" t="s">
        <v>32</v>
      </c>
      <c r="AX537" s="15" t="s">
        <v>76</v>
      </c>
      <c r="AY537" s="260" t="s">
        <v>198</v>
      </c>
    </row>
    <row r="538" s="13" customFormat="1">
      <c r="A538" s="13"/>
      <c r="B538" s="228"/>
      <c r="C538" s="229"/>
      <c r="D538" s="230" t="s">
        <v>206</v>
      </c>
      <c r="E538" s="231" t="s">
        <v>1</v>
      </c>
      <c r="F538" s="232" t="s">
        <v>1024</v>
      </c>
      <c r="G538" s="229"/>
      <c r="H538" s="233">
        <v>37.125</v>
      </c>
      <c r="I538" s="234"/>
      <c r="J538" s="229"/>
      <c r="K538" s="229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206</v>
      </c>
      <c r="AU538" s="239" t="s">
        <v>86</v>
      </c>
      <c r="AV538" s="13" t="s">
        <v>86</v>
      </c>
      <c r="AW538" s="13" t="s">
        <v>32</v>
      </c>
      <c r="AX538" s="13" t="s">
        <v>81</v>
      </c>
      <c r="AY538" s="239" t="s">
        <v>198</v>
      </c>
    </row>
    <row r="539" s="2" customFormat="1" ht="16.5" customHeight="1">
      <c r="A539" s="39"/>
      <c r="B539" s="40"/>
      <c r="C539" s="261" t="s">
        <v>1025</v>
      </c>
      <c r="D539" s="261" t="s">
        <v>259</v>
      </c>
      <c r="E539" s="262" t="s">
        <v>1026</v>
      </c>
      <c r="F539" s="263" t="s">
        <v>1027</v>
      </c>
      <c r="G539" s="264" t="s">
        <v>491</v>
      </c>
      <c r="H539" s="265">
        <v>42.694000000000003</v>
      </c>
      <c r="I539" s="266"/>
      <c r="J539" s="267">
        <f>ROUND(I539*H539,2)</f>
        <v>0</v>
      </c>
      <c r="K539" s="268"/>
      <c r="L539" s="269"/>
      <c r="M539" s="270" t="s">
        <v>1</v>
      </c>
      <c r="N539" s="271" t="s">
        <v>41</v>
      </c>
      <c r="O539" s="92"/>
      <c r="P539" s="224">
        <f>O539*H539</f>
        <v>0</v>
      </c>
      <c r="Q539" s="224">
        <v>0.0018699999999999999</v>
      </c>
      <c r="R539" s="224">
        <f>Q539*H539</f>
        <v>0.079837779999999997</v>
      </c>
      <c r="S539" s="224">
        <v>0</v>
      </c>
      <c r="T539" s="22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6" t="s">
        <v>368</v>
      </c>
      <c r="AT539" s="226" t="s">
        <v>259</v>
      </c>
      <c r="AU539" s="226" t="s">
        <v>86</v>
      </c>
      <c r="AY539" s="18" t="s">
        <v>198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8" t="s">
        <v>81</v>
      </c>
      <c r="BK539" s="227">
        <f>ROUND(I539*H539,2)</f>
        <v>0</v>
      </c>
      <c r="BL539" s="18" t="s">
        <v>277</v>
      </c>
      <c r="BM539" s="226" t="s">
        <v>1028</v>
      </c>
    </row>
    <row r="540" s="13" customFormat="1">
      <c r="A540" s="13"/>
      <c r="B540" s="228"/>
      <c r="C540" s="229"/>
      <c r="D540" s="230" t="s">
        <v>206</v>
      </c>
      <c r="E540" s="231" t="s">
        <v>1</v>
      </c>
      <c r="F540" s="232" t="s">
        <v>1024</v>
      </c>
      <c r="G540" s="229"/>
      <c r="H540" s="233">
        <v>37.125</v>
      </c>
      <c r="I540" s="234"/>
      <c r="J540" s="229"/>
      <c r="K540" s="229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206</v>
      </c>
      <c r="AU540" s="239" t="s">
        <v>86</v>
      </c>
      <c r="AV540" s="13" t="s">
        <v>86</v>
      </c>
      <c r="AW540" s="13" t="s">
        <v>32</v>
      </c>
      <c r="AX540" s="13" t="s">
        <v>81</v>
      </c>
      <c r="AY540" s="239" t="s">
        <v>198</v>
      </c>
    </row>
    <row r="541" s="13" customFormat="1">
      <c r="A541" s="13"/>
      <c r="B541" s="228"/>
      <c r="C541" s="229"/>
      <c r="D541" s="230" t="s">
        <v>206</v>
      </c>
      <c r="E541" s="229"/>
      <c r="F541" s="232" t="s">
        <v>1029</v>
      </c>
      <c r="G541" s="229"/>
      <c r="H541" s="233">
        <v>42.694000000000003</v>
      </c>
      <c r="I541" s="234"/>
      <c r="J541" s="229"/>
      <c r="K541" s="229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206</v>
      </c>
      <c r="AU541" s="239" t="s">
        <v>86</v>
      </c>
      <c r="AV541" s="13" t="s">
        <v>86</v>
      </c>
      <c r="AW541" s="13" t="s">
        <v>4</v>
      </c>
      <c r="AX541" s="13" t="s">
        <v>81</v>
      </c>
      <c r="AY541" s="239" t="s">
        <v>198</v>
      </c>
    </row>
    <row r="542" s="2" customFormat="1" ht="21.75" customHeight="1">
      <c r="A542" s="39"/>
      <c r="B542" s="40"/>
      <c r="C542" s="214" t="s">
        <v>1030</v>
      </c>
      <c r="D542" s="214" t="s">
        <v>200</v>
      </c>
      <c r="E542" s="215" t="s">
        <v>1031</v>
      </c>
      <c r="F542" s="216" t="s">
        <v>1032</v>
      </c>
      <c r="G542" s="217" t="s">
        <v>289</v>
      </c>
      <c r="H542" s="218">
        <v>20</v>
      </c>
      <c r="I542" s="219"/>
      <c r="J542" s="220">
        <f>ROUND(I542*H542,2)</f>
        <v>0</v>
      </c>
      <c r="K542" s="221"/>
      <c r="L542" s="45"/>
      <c r="M542" s="222" t="s">
        <v>1</v>
      </c>
      <c r="N542" s="223" t="s">
        <v>41</v>
      </c>
      <c r="O542" s="92"/>
      <c r="P542" s="224">
        <f>O542*H542</f>
        <v>0</v>
      </c>
      <c r="Q542" s="224">
        <v>0.00050000000000000001</v>
      </c>
      <c r="R542" s="224">
        <f>Q542*H542</f>
        <v>0.01</v>
      </c>
      <c r="S542" s="224">
        <v>0</v>
      </c>
      <c r="T542" s="22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6" t="s">
        <v>277</v>
      </c>
      <c r="AT542" s="226" t="s">
        <v>200</v>
      </c>
      <c r="AU542" s="226" t="s">
        <v>86</v>
      </c>
      <c r="AY542" s="18" t="s">
        <v>198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8" t="s">
        <v>81</v>
      </c>
      <c r="BK542" s="227">
        <f>ROUND(I542*H542,2)</f>
        <v>0</v>
      </c>
      <c r="BL542" s="18" t="s">
        <v>277</v>
      </c>
      <c r="BM542" s="226" t="s">
        <v>1033</v>
      </c>
    </row>
    <row r="543" s="2" customFormat="1" ht="33" customHeight="1">
      <c r="A543" s="39"/>
      <c r="B543" s="40"/>
      <c r="C543" s="214" t="s">
        <v>1034</v>
      </c>
      <c r="D543" s="214" t="s">
        <v>200</v>
      </c>
      <c r="E543" s="215" t="s">
        <v>1035</v>
      </c>
      <c r="F543" s="216" t="s">
        <v>1036</v>
      </c>
      <c r="G543" s="217" t="s">
        <v>629</v>
      </c>
      <c r="H543" s="283"/>
      <c r="I543" s="219"/>
      <c r="J543" s="220">
        <f>ROUND(I543*H543,2)</f>
        <v>0</v>
      </c>
      <c r="K543" s="221"/>
      <c r="L543" s="45"/>
      <c r="M543" s="222" t="s">
        <v>1</v>
      </c>
      <c r="N543" s="223" t="s">
        <v>41</v>
      </c>
      <c r="O543" s="92"/>
      <c r="P543" s="224">
        <f>O543*H543</f>
        <v>0</v>
      </c>
      <c r="Q543" s="224">
        <v>0</v>
      </c>
      <c r="R543" s="224">
        <f>Q543*H543</f>
        <v>0</v>
      </c>
      <c r="S543" s="224">
        <v>0</v>
      </c>
      <c r="T543" s="225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6" t="s">
        <v>277</v>
      </c>
      <c r="AT543" s="226" t="s">
        <v>200</v>
      </c>
      <c r="AU543" s="226" t="s">
        <v>86</v>
      </c>
      <c r="AY543" s="18" t="s">
        <v>198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18" t="s">
        <v>81</v>
      </c>
      <c r="BK543" s="227">
        <f>ROUND(I543*H543,2)</f>
        <v>0</v>
      </c>
      <c r="BL543" s="18" t="s">
        <v>277</v>
      </c>
      <c r="BM543" s="226" t="s">
        <v>1037</v>
      </c>
    </row>
    <row r="544" s="12" customFormat="1" ht="22.8" customHeight="1">
      <c r="A544" s="12"/>
      <c r="B544" s="198"/>
      <c r="C544" s="199"/>
      <c r="D544" s="200" t="s">
        <v>75</v>
      </c>
      <c r="E544" s="212" t="s">
        <v>1038</v>
      </c>
      <c r="F544" s="212" t="s">
        <v>1039</v>
      </c>
      <c r="G544" s="199"/>
      <c r="H544" s="199"/>
      <c r="I544" s="202"/>
      <c r="J544" s="213">
        <f>BK544</f>
        <v>0</v>
      </c>
      <c r="K544" s="199"/>
      <c r="L544" s="204"/>
      <c r="M544" s="205"/>
      <c r="N544" s="206"/>
      <c r="O544" s="206"/>
      <c r="P544" s="207">
        <f>SUM(P545:P559)</f>
        <v>0</v>
      </c>
      <c r="Q544" s="206"/>
      <c r="R544" s="207">
        <f>SUM(R545:R559)</f>
        <v>0.11241556483500001</v>
      </c>
      <c r="S544" s="206"/>
      <c r="T544" s="208">
        <f>SUM(T545:T559)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09" t="s">
        <v>86</v>
      </c>
      <c r="AT544" s="210" t="s">
        <v>75</v>
      </c>
      <c r="AU544" s="210" t="s">
        <v>81</v>
      </c>
      <c r="AY544" s="209" t="s">
        <v>198</v>
      </c>
      <c r="BK544" s="211">
        <f>SUM(BK545:BK559)</f>
        <v>0</v>
      </c>
    </row>
    <row r="545" s="2" customFormat="1" ht="24.15" customHeight="1">
      <c r="A545" s="39"/>
      <c r="B545" s="40"/>
      <c r="C545" s="214" t="s">
        <v>1040</v>
      </c>
      <c r="D545" s="214" t="s">
        <v>200</v>
      </c>
      <c r="E545" s="215" t="s">
        <v>1041</v>
      </c>
      <c r="F545" s="216" t="s">
        <v>1042</v>
      </c>
      <c r="G545" s="217" t="s">
        <v>203</v>
      </c>
      <c r="H545" s="218">
        <v>180.01900000000001</v>
      </c>
      <c r="I545" s="219"/>
      <c r="J545" s="220">
        <f>ROUND(I545*H545,2)</f>
        <v>0</v>
      </c>
      <c r="K545" s="221"/>
      <c r="L545" s="45"/>
      <c r="M545" s="222" t="s">
        <v>1</v>
      </c>
      <c r="N545" s="223" t="s">
        <v>41</v>
      </c>
      <c r="O545" s="92"/>
      <c r="P545" s="224">
        <f>O545*H545</f>
        <v>0</v>
      </c>
      <c r="Q545" s="224">
        <v>2.4179999999999999E-05</v>
      </c>
      <c r="R545" s="224">
        <f>Q545*H545</f>
        <v>0.0043528594199999998</v>
      </c>
      <c r="S545" s="224">
        <v>0</v>
      </c>
      <c r="T545" s="22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6" t="s">
        <v>277</v>
      </c>
      <c r="AT545" s="226" t="s">
        <v>200</v>
      </c>
      <c r="AU545" s="226" t="s">
        <v>86</v>
      </c>
      <c r="AY545" s="18" t="s">
        <v>198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8" t="s">
        <v>81</v>
      </c>
      <c r="BK545" s="227">
        <f>ROUND(I545*H545,2)</f>
        <v>0</v>
      </c>
      <c r="BL545" s="18" t="s">
        <v>277</v>
      </c>
      <c r="BM545" s="226" t="s">
        <v>1043</v>
      </c>
    </row>
    <row r="546" s="13" customFormat="1">
      <c r="A546" s="13"/>
      <c r="B546" s="228"/>
      <c r="C546" s="229"/>
      <c r="D546" s="230" t="s">
        <v>206</v>
      </c>
      <c r="E546" s="231" t="s">
        <v>1</v>
      </c>
      <c r="F546" s="232" t="s">
        <v>140</v>
      </c>
      <c r="G546" s="229"/>
      <c r="H546" s="233">
        <v>180.01900000000001</v>
      </c>
      <c r="I546" s="234"/>
      <c r="J546" s="229"/>
      <c r="K546" s="229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206</v>
      </c>
      <c r="AU546" s="239" t="s">
        <v>86</v>
      </c>
      <c r="AV546" s="13" t="s">
        <v>86</v>
      </c>
      <c r="AW546" s="13" t="s">
        <v>32</v>
      </c>
      <c r="AX546" s="13" t="s">
        <v>81</v>
      </c>
      <c r="AY546" s="239" t="s">
        <v>198</v>
      </c>
    </row>
    <row r="547" s="2" customFormat="1" ht="24.15" customHeight="1">
      <c r="A547" s="39"/>
      <c r="B547" s="40"/>
      <c r="C547" s="214" t="s">
        <v>1044</v>
      </c>
      <c r="D547" s="214" t="s">
        <v>200</v>
      </c>
      <c r="E547" s="215" t="s">
        <v>1045</v>
      </c>
      <c r="F547" s="216" t="s">
        <v>1046</v>
      </c>
      <c r="G547" s="217" t="s">
        <v>203</v>
      </c>
      <c r="H547" s="218">
        <v>180.01900000000001</v>
      </c>
      <c r="I547" s="219"/>
      <c r="J547" s="220">
        <f>ROUND(I547*H547,2)</f>
        <v>0</v>
      </c>
      <c r="K547" s="221"/>
      <c r="L547" s="45"/>
      <c r="M547" s="222" t="s">
        <v>1</v>
      </c>
      <c r="N547" s="223" t="s">
        <v>41</v>
      </c>
      <c r="O547" s="92"/>
      <c r="P547" s="224">
        <f>O547*H547</f>
        <v>0</v>
      </c>
      <c r="Q547" s="224">
        <v>2.2785E-05</v>
      </c>
      <c r="R547" s="224">
        <f>Q547*H547</f>
        <v>0.0041017329149999997</v>
      </c>
      <c r="S547" s="224">
        <v>0</v>
      </c>
      <c r="T547" s="22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6" t="s">
        <v>277</v>
      </c>
      <c r="AT547" s="226" t="s">
        <v>200</v>
      </c>
      <c r="AU547" s="226" t="s">
        <v>86</v>
      </c>
      <c r="AY547" s="18" t="s">
        <v>198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18" t="s">
        <v>81</v>
      </c>
      <c r="BK547" s="227">
        <f>ROUND(I547*H547,2)</f>
        <v>0</v>
      </c>
      <c r="BL547" s="18" t="s">
        <v>277</v>
      </c>
      <c r="BM547" s="226" t="s">
        <v>1047</v>
      </c>
    </row>
    <row r="548" s="13" customFormat="1">
      <c r="A548" s="13"/>
      <c r="B548" s="228"/>
      <c r="C548" s="229"/>
      <c r="D548" s="230" t="s">
        <v>206</v>
      </c>
      <c r="E548" s="231" t="s">
        <v>1</v>
      </c>
      <c r="F548" s="232" t="s">
        <v>140</v>
      </c>
      <c r="G548" s="229"/>
      <c r="H548" s="233">
        <v>180.01900000000001</v>
      </c>
      <c r="I548" s="234"/>
      <c r="J548" s="229"/>
      <c r="K548" s="229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206</v>
      </c>
      <c r="AU548" s="239" t="s">
        <v>86</v>
      </c>
      <c r="AV548" s="13" t="s">
        <v>86</v>
      </c>
      <c r="AW548" s="13" t="s">
        <v>32</v>
      </c>
      <c r="AX548" s="13" t="s">
        <v>81</v>
      </c>
      <c r="AY548" s="239" t="s">
        <v>198</v>
      </c>
    </row>
    <row r="549" s="2" customFormat="1" ht="24.15" customHeight="1">
      <c r="A549" s="39"/>
      <c r="B549" s="40"/>
      <c r="C549" s="214" t="s">
        <v>1048</v>
      </c>
      <c r="D549" s="214" t="s">
        <v>200</v>
      </c>
      <c r="E549" s="215" t="s">
        <v>1049</v>
      </c>
      <c r="F549" s="216" t="s">
        <v>1050</v>
      </c>
      <c r="G549" s="217" t="s">
        <v>203</v>
      </c>
      <c r="H549" s="218">
        <v>180.01900000000001</v>
      </c>
      <c r="I549" s="219"/>
      <c r="J549" s="220">
        <f>ROUND(I549*H549,2)</f>
        <v>0</v>
      </c>
      <c r="K549" s="221"/>
      <c r="L549" s="45"/>
      <c r="M549" s="222" t="s">
        <v>1</v>
      </c>
      <c r="N549" s="223" t="s">
        <v>41</v>
      </c>
      <c r="O549" s="92"/>
      <c r="P549" s="224">
        <f>O549*H549</f>
        <v>0</v>
      </c>
      <c r="Q549" s="224">
        <v>0</v>
      </c>
      <c r="R549" s="224">
        <f>Q549*H549</f>
        <v>0</v>
      </c>
      <c r="S549" s="224">
        <v>0</v>
      </c>
      <c r="T549" s="22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6" t="s">
        <v>277</v>
      </c>
      <c r="AT549" s="226" t="s">
        <v>200</v>
      </c>
      <c r="AU549" s="226" t="s">
        <v>86</v>
      </c>
      <c r="AY549" s="18" t="s">
        <v>198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18" t="s">
        <v>81</v>
      </c>
      <c r="BK549" s="227">
        <f>ROUND(I549*H549,2)</f>
        <v>0</v>
      </c>
      <c r="BL549" s="18" t="s">
        <v>277</v>
      </c>
      <c r="BM549" s="226" t="s">
        <v>1051</v>
      </c>
    </row>
    <row r="550" s="13" customFormat="1">
      <c r="A550" s="13"/>
      <c r="B550" s="228"/>
      <c r="C550" s="229"/>
      <c r="D550" s="230" t="s">
        <v>206</v>
      </c>
      <c r="E550" s="231" t="s">
        <v>1</v>
      </c>
      <c r="F550" s="232" t="s">
        <v>1052</v>
      </c>
      <c r="G550" s="229"/>
      <c r="H550" s="233">
        <v>58.5</v>
      </c>
      <c r="I550" s="234"/>
      <c r="J550" s="229"/>
      <c r="K550" s="229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206</v>
      </c>
      <c r="AU550" s="239" t="s">
        <v>86</v>
      </c>
      <c r="AV550" s="13" t="s">
        <v>86</v>
      </c>
      <c r="AW550" s="13" t="s">
        <v>32</v>
      </c>
      <c r="AX550" s="13" t="s">
        <v>76</v>
      </c>
      <c r="AY550" s="239" t="s">
        <v>198</v>
      </c>
    </row>
    <row r="551" s="13" customFormat="1">
      <c r="A551" s="13"/>
      <c r="B551" s="228"/>
      <c r="C551" s="229"/>
      <c r="D551" s="230" t="s">
        <v>206</v>
      </c>
      <c r="E551" s="231" t="s">
        <v>1</v>
      </c>
      <c r="F551" s="232" t="s">
        <v>1053</v>
      </c>
      <c r="G551" s="229"/>
      <c r="H551" s="233">
        <v>60</v>
      </c>
      <c r="I551" s="234"/>
      <c r="J551" s="229"/>
      <c r="K551" s="229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206</v>
      </c>
      <c r="AU551" s="239" t="s">
        <v>86</v>
      </c>
      <c r="AV551" s="13" t="s">
        <v>86</v>
      </c>
      <c r="AW551" s="13" t="s">
        <v>32</v>
      </c>
      <c r="AX551" s="13" t="s">
        <v>76</v>
      </c>
      <c r="AY551" s="239" t="s">
        <v>198</v>
      </c>
    </row>
    <row r="552" s="13" customFormat="1">
      <c r="A552" s="13"/>
      <c r="B552" s="228"/>
      <c r="C552" s="229"/>
      <c r="D552" s="230" t="s">
        <v>206</v>
      </c>
      <c r="E552" s="231" t="s">
        <v>1</v>
      </c>
      <c r="F552" s="232" t="s">
        <v>1054</v>
      </c>
      <c r="G552" s="229"/>
      <c r="H552" s="233">
        <v>54.5</v>
      </c>
      <c r="I552" s="234"/>
      <c r="J552" s="229"/>
      <c r="K552" s="229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206</v>
      </c>
      <c r="AU552" s="239" t="s">
        <v>86</v>
      </c>
      <c r="AV552" s="13" t="s">
        <v>86</v>
      </c>
      <c r="AW552" s="13" t="s">
        <v>32</v>
      </c>
      <c r="AX552" s="13" t="s">
        <v>76</v>
      </c>
      <c r="AY552" s="239" t="s">
        <v>198</v>
      </c>
    </row>
    <row r="553" s="13" customFormat="1">
      <c r="A553" s="13"/>
      <c r="B553" s="228"/>
      <c r="C553" s="229"/>
      <c r="D553" s="230" t="s">
        <v>206</v>
      </c>
      <c r="E553" s="231" t="s">
        <v>1</v>
      </c>
      <c r="F553" s="232" t="s">
        <v>640</v>
      </c>
      <c r="G553" s="229"/>
      <c r="H553" s="233">
        <v>7.0190000000000001</v>
      </c>
      <c r="I553" s="234"/>
      <c r="J553" s="229"/>
      <c r="K553" s="229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206</v>
      </c>
      <c r="AU553" s="239" t="s">
        <v>86</v>
      </c>
      <c r="AV553" s="13" t="s">
        <v>86</v>
      </c>
      <c r="AW553" s="13" t="s">
        <v>32</v>
      </c>
      <c r="AX553" s="13" t="s">
        <v>76</v>
      </c>
      <c r="AY553" s="239" t="s">
        <v>198</v>
      </c>
    </row>
    <row r="554" s="14" customFormat="1">
      <c r="A554" s="14"/>
      <c r="B554" s="240"/>
      <c r="C554" s="241"/>
      <c r="D554" s="230" t="s">
        <v>206</v>
      </c>
      <c r="E554" s="242" t="s">
        <v>140</v>
      </c>
      <c r="F554" s="243" t="s">
        <v>208</v>
      </c>
      <c r="G554" s="241"/>
      <c r="H554" s="244">
        <v>180.01900000000001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206</v>
      </c>
      <c r="AU554" s="250" t="s">
        <v>86</v>
      </c>
      <c r="AV554" s="14" t="s">
        <v>204</v>
      </c>
      <c r="AW554" s="14" t="s">
        <v>32</v>
      </c>
      <c r="AX554" s="14" t="s">
        <v>81</v>
      </c>
      <c r="AY554" s="250" t="s">
        <v>198</v>
      </c>
    </row>
    <row r="555" s="2" customFormat="1" ht="24.15" customHeight="1">
      <c r="A555" s="39"/>
      <c r="B555" s="40"/>
      <c r="C555" s="214" t="s">
        <v>1055</v>
      </c>
      <c r="D555" s="214" t="s">
        <v>200</v>
      </c>
      <c r="E555" s="215" t="s">
        <v>1056</v>
      </c>
      <c r="F555" s="216" t="s">
        <v>1057</v>
      </c>
      <c r="G555" s="217" t="s">
        <v>203</v>
      </c>
      <c r="H555" s="218">
        <v>180.01900000000001</v>
      </c>
      <c r="I555" s="219"/>
      <c r="J555" s="220">
        <f>ROUND(I555*H555,2)</f>
        <v>0</v>
      </c>
      <c r="K555" s="221"/>
      <c r="L555" s="45"/>
      <c r="M555" s="222" t="s">
        <v>1</v>
      </c>
      <c r="N555" s="223" t="s">
        <v>41</v>
      </c>
      <c r="O555" s="92"/>
      <c r="P555" s="224">
        <f>O555*H555</f>
        <v>0</v>
      </c>
      <c r="Q555" s="224">
        <v>0.0002875</v>
      </c>
      <c r="R555" s="224">
        <f>Q555*H555</f>
        <v>0.051755462500000002</v>
      </c>
      <c r="S555" s="224">
        <v>0</v>
      </c>
      <c r="T555" s="22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6" t="s">
        <v>277</v>
      </c>
      <c r="AT555" s="226" t="s">
        <v>200</v>
      </c>
      <c r="AU555" s="226" t="s">
        <v>86</v>
      </c>
      <c r="AY555" s="18" t="s">
        <v>198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18" t="s">
        <v>81</v>
      </c>
      <c r="BK555" s="227">
        <f>ROUND(I555*H555,2)</f>
        <v>0</v>
      </c>
      <c r="BL555" s="18" t="s">
        <v>277</v>
      </c>
      <c r="BM555" s="226" t="s">
        <v>1058</v>
      </c>
    </row>
    <row r="556" s="15" customFormat="1">
      <c r="A556" s="15"/>
      <c r="B556" s="251"/>
      <c r="C556" s="252"/>
      <c r="D556" s="230" t="s">
        <v>206</v>
      </c>
      <c r="E556" s="253" t="s">
        <v>1</v>
      </c>
      <c r="F556" s="254" t="s">
        <v>1059</v>
      </c>
      <c r="G556" s="252"/>
      <c r="H556" s="253" t="s">
        <v>1</v>
      </c>
      <c r="I556" s="255"/>
      <c r="J556" s="252"/>
      <c r="K556" s="252"/>
      <c r="L556" s="256"/>
      <c r="M556" s="257"/>
      <c r="N556" s="258"/>
      <c r="O556" s="258"/>
      <c r="P556" s="258"/>
      <c r="Q556" s="258"/>
      <c r="R556" s="258"/>
      <c r="S556" s="258"/>
      <c r="T556" s="25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0" t="s">
        <v>206</v>
      </c>
      <c r="AU556" s="260" t="s">
        <v>86</v>
      </c>
      <c r="AV556" s="15" t="s">
        <v>81</v>
      </c>
      <c r="AW556" s="15" t="s">
        <v>32</v>
      </c>
      <c r="AX556" s="15" t="s">
        <v>76</v>
      </c>
      <c r="AY556" s="260" t="s">
        <v>198</v>
      </c>
    </row>
    <row r="557" s="13" customFormat="1">
      <c r="A557" s="13"/>
      <c r="B557" s="228"/>
      <c r="C557" s="229"/>
      <c r="D557" s="230" t="s">
        <v>206</v>
      </c>
      <c r="E557" s="231" t="s">
        <v>1</v>
      </c>
      <c r="F557" s="232" t="s">
        <v>140</v>
      </c>
      <c r="G557" s="229"/>
      <c r="H557" s="233">
        <v>180.01900000000001</v>
      </c>
      <c r="I557" s="234"/>
      <c r="J557" s="229"/>
      <c r="K557" s="229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206</v>
      </c>
      <c r="AU557" s="239" t="s">
        <v>86</v>
      </c>
      <c r="AV557" s="13" t="s">
        <v>86</v>
      </c>
      <c r="AW557" s="13" t="s">
        <v>32</v>
      </c>
      <c r="AX557" s="13" t="s">
        <v>81</v>
      </c>
      <c r="AY557" s="239" t="s">
        <v>198</v>
      </c>
    </row>
    <row r="558" s="2" customFormat="1" ht="16.5" customHeight="1">
      <c r="A558" s="39"/>
      <c r="B558" s="40"/>
      <c r="C558" s="214" t="s">
        <v>1060</v>
      </c>
      <c r="D558" s="214" t="s">
        <v>200</v>
      </c>
      <c r="E558" s="215" t="s">
        <v>1061</v>
      </c>
      <c r="F558" s="216" t="s">
        <v>1062</v>
      </c>
      <c r="G558" s="217" t="s">
        <v>203</v>
      </c>
      <c r="H558" s="218">
        <v>180.01900000000001</v>
      </c>
      <c r="I558" s="219"/>
      <c r="J558" s="220">
        <f>ROUND(I558*H558,2)</f>
        <v>0</v>
      </c>
      <c r="K558" s="221"/>
      <c r="L558" s="45"/>
      <c r="M558" s="222" t="s">
        <v>1</v>
      </c>
      <c r="N558" s="223" t="s">
        <v>41</v>
      </c>
      <c r="O558" s="92"/>
      <c r="P558" s="224">
        <f>O558*H558</f>
        <v>0</v>
      </c>
      <c r="Q558" s="224">
        <v>0.00029</v>
      </c>
      <c r="R558" s="224">
        <f>Q558*H558</f>
        <v>0.052205510000000004</v>
      </c>
      <c r="S558" s="224">
        <v>0</v>
      </c>
      <c r="T558" s="22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6" t="s">
        <v>277</v>
      </c>
      <c r="AT558" s="226" t="s">
        <v>200</v>
      </c>
      <c r="AU558" s="226" t="s">
        <v>86</v>
      </c>
      <c r="AY558" s="18" t="s">
        <v>198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8" t="s">
        <v>81</v>
      </c>
      <c r="BK558" s="227">
        <f>ROUND(I558*H558,2)</f>
        <v>0</v>
      </c>
      <c r="BL558" s="18" t="s">
        <v>277</v>
      </c>
      <c r="BM558" s="226" t="s">
        <v>1063</v>
      </c>
    </row>
    <row r="559" s="13" customFormat="1">
      <c r="A559" s="13"/>
      <c r="B559" s="228"/>
      <c r="C559" s="229"/>
      <c r="D559" s="230" t="s">
        <v>206</v>
      </c>
      <c r="E559" s="231" t="s">
        <v>1</v>
      </c>
      <c r="F559" s="232" t="s">
        <v>140</v>
      </c>
      <c r="G559" s="229"/>
      <c r="H559" s="233">
        <v>180.01900000000001</v>
      </c>
      <c r="I559" s="234"/>
      <c r="J559" s="229"/>
      <c r="K559" s="229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206</v>
      </c>
      <c r="AU559" s="239" t="s">
        <v>86</v>
      </c>
      <c r="AV559" s="13" t="s">
        <v>86</v>
      </c>
      <c r="AW559" s="13" t="s">
        <v>32</v>
      </c>
      <c r="AX559" s="13" t="s">
        <v>81</v>
      </c>
      <c r="AY559" s="239" t="s">
        <v>198</v>
      </c>
    </row>
    <row r="560" s="12" customFormat="1" ht="22.8" customHeight="1">
      <c r="A560" s="12"/>
      <c r="B560" s="198"/>
      <c r="C560" s="199"/>
      <c r="D560" s="200" t="s">
        <v>75</v>
      </c>
      <c r="E560" s="212" t="s">
        <v>1064</v>
      </c>
      <c r="F560" s="212" t="s">
        <v>1065</v>
      </c>
      <c r="G560" s="199"/>
      <c r="H560" s="199"/>
      <c r="I560" s="202"/>
      <c r="J560" s="213">
        <f>BK560</f>
        <v>0</v>
      </c>
      <c r="K560" s="199"/>
      <c r="L560" s="204"/>
      <c r="M560" s="205"/>
      <c r="N560" s="206"/>
      <c r="O560" s="206"/>
      <c r="P560" s="207">
        <f>SUM(P561:P572)</f>
        <v>0</v>
      </c>
      <c r="Q560" s="206"/>
      <c r="R560" s="207">
        <f>SUM(R561:R572)</f>
        <v>0.11867232907999999</v>
      </c>
      <c r="S560" s="206"/>
      <c r="T560" s="208">
        <f>SUM(T561:T572)</f>
        <v>0.034857149999999996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9" t="s">
        <v>86</v>
      </c>
      <c r="AT560" s="210" t="s">
        <v>75</v>
      </c>
      <c r="AU560" s="210" t="s">
        <v>81</v>
      </c>
      <c r="AY560" s="209" t="s">
        <v>198</v>
      </c>
      <c r="BK560" s="211">
        <f>SUM(BK561:BK572)</f>
        <v>0</v>
      </c>
    </row>
    <row r="561" s="2" customFormat="1" ht="24.15" customHeight="1">
      <c r="A561" s="39"/>
      <c r="B561" s="40"/>
      <c r="C561" s="214" t="s">
        <v>1066</v>
      </c>
      <c r="D561" s="214" t="s">
        <v>200</v>
      </c>
      <c r="E561" s="215" t="s">
        <v>1067</v>
      </c>
      <c r="F561" s="216" t="s">
        <v>1068</v>
      </c>
      <c r="G561" s="217" t="s">
        <v>203</v>
      </c>
      <c r="H561" s="218">
        <v>232.381</v>
      </c>
      <c r="I561" s="219"/>
      <c r="J561" s="220">
        <f>ROUND(I561*H561,2)</f>
        <v>0</v>
      </c>
      <c r="K561" s="221"/>
      <c r="L561" s="45"/>
      <c r="M561" s="222" t="s">
        <v>1</v>
      </c>
      <c r="N561" s="223" t="s">
        <v>41</v>
      </c>
      <c r="O561" s="92"/>
      <c r="P561" s="224">
        <f>O561*H561</f>
        <v>0</v>
      </c>
      <c r="Q561" s="224">
        <v>2.08E-06</v>
      </c>
      <c r="R561" s="224">
        <f>Q561*H561</f>
        <v>0.00048335248000000002</v>
      </c>
      <c r="S561" s="224">
        <v>0.00014999999999999999</v>
      </c>
      <c r="T561" s="225">
        <f>S561*H561</f>
        <v>0.034857149999999996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6" t="s">
        <v>277</v>
      </c>
      <c r="AT561" s="226" t="s">
        <v>200</v>
      </c>
      <c r="AU561" s="226" t="s">
        <v>86</v>
      </c>
      <c r="AY561" s="18" t="s">
        <v>198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8" t="s">
        <v>81</v>
      </c>
      <c r="BK561" s="227">
        <f>ROUND(I561*H561,2)</f>
        <v>0</v>
      </c>
      <c r="BL561" s="18" t="s">
        <v>277</v>
      </c>
      <c r="BM561" s="226" t="s">
        <v>1069</v>
      </c>
    </row>
    <row r="562" s="13" customFormat="1">
      <c r="A562" s="13"/>
      <c r="B562" s="228"/>
      <c r="C562" s="229"/>
      <c r="D562" s="230" t="s">
        <v>206</v>
      </c>
      <c r="E562" s="231" t="s">
        <v>1</v>
      </c>
      <c r="F562" s="232" t="s">
        <v>1070</v>
      </c>
      <c r="G562" s="229"/>
      <c r="H562" s="233">
        <v>32.381</v>
      </c>
      <c r="I562" s="234"/>
      <c r="J562" s="229"/>
      <c r="K562" s="229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206</v>
      </c>
      <c r="AU562" s="239" t="s">
        <v>86</v>
      </c>
      <c r="AV562" s="13" t="s">
        <v>86</v>
      </c>
      <c r="AW562" s="13" t="s">
        <v>32</v>
      </c>
      <c r="AX562" s="13" t="s">
        <v>76</v>
      </c>
      <c r="AY562" s="239" t="s">
        <v>198</v>
      </c>
    </row>
    <row r="563" s="13" customFormat="1">
      <c r="A563" s="13"/>
      <c r="B563" s="228"/>
      <c r="C563" s="229"/>
      <c r="D563" s="230" t="s">
        <v>206</v>
      </c>
      <c r="E563" s="231" t="s">
        <v>1</v>
      </c>
      <c r="F563" s="232" t="s">
        <v>1071</v>
      </c>
      <c r="G563" s="229"/>
      <c r="H563" s="233">
        <v>200</v>
      </c>
      <c r="I563" s="234"/>
      <c r="J563" s="229"/>
      <c r="K563" s="229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206</v>
      </c>
      <c r="AU563" s="239" t="s">
        <v>86</v>
      </c>
      <c r="AV563" s="13" t="s">
        <v>86</v>
      </c>
      <c r="AW563" s="13" t="s">
        <v>32</v>
      </c>
      <c r="AX563" s="13" t="s">
        <v>76</v>
      </c>
      <c r="AY563" s="239" t="s">
        <v>198</v>
      </c>
    </row>
    <row r="564" s="14" customFormat="1">
      <c r="A564" s="14"/>
      <c r="B564" s="240"/>
      <c r="C564" s="241"/>
      <c r="D564" s="230" t="s">
        <v>206</v>
      </c>
      <c r="E564" s="242" t="s">
        <v>143</v>
      </c>
      <c r="F564" s="243" t="s">
        <v>208</v>
      </c>
      <c r="G564" s="241"/>
      <c r="H564" s="244">
        <v>232.381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206</v>
      </c>
      <c r="AU564" s="250" t="s">
        <v>86</v>
      </c>
      <c r="AV564" s="14" t="s">
        <v>204</v>
      </c>
      <c r="AW564" s="14" t="s">
        <v>32</v>
      </c>
      <c r="AX564" s="14" t="s">
        <v>81</v>
      </c>
      <c r="AY564" s="250" t="s">
        <v>198</v>
      </c>
    </row>
    <row r="565" s="2" customFormat="1" ht="24.15" customHeight="1">
      <c r="A565" s="39"/>
      <c r="B565" s="40"/>
      <c r="C565" s="214" t="s">
        <v>1072</v>
      </c>
      <c r="D565" s="214" t="s">
        <v>200</v>
      </c>
      <c r="E565" s="215" t="s">
        <v>1073</v>
      </c>
      <c r="F565" s="216" t="s">
        <v>1074</v>
      </c>
      <c r="G565" s="217" t="s">
        <v>203</v>
      </c>
      <c r="H565" s="218">
        <v>232.381</v>
      </c>
      <c r="I565" s="219"/>
      <c r="J565" s="220">
        <f>ROUND(I565*H565,2)</f>
        <v>0</v>
      </c>
      <c r="K565" s="221"/>
      <c r="L565" s="45"/>
      <c r="M565" s="222" t="s">
        <v>1</v>
      </c>
      <c r="N565" s="223" t="s">
        <v>41</v>
      </c>
      <c r="O565" s="92"/>
      <c r="P565" s="224">
        <f>O565*H565</f>
        <v>0</v>
      </c>
      <c r="Q565" s="224">
        <v>1.9999999999999999E-07</v>
      </c>
      <c r="R565" s="224">
        <f>Q565*H565</f>
        <v>4.6476200000000001E-05</v>
      </c>
      <c r="S565" s="224">
        <v>0</v>
      </c>
      <c r="T565" s="22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6" t="s">
        <v>277</v>
      </c>
      <c r="AT565" s="226" t="s">
        <v>200</v>
      </c>
      <c r="AU565" s="226" t="s">
        <v>86</v>
      </c>
      <c r="AY565" s="18" t="s">
        <v>198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18" t="s">
        <v>81</v>
      </c>
      <c r="BK565" s="227">
        <f>ROUND(I565*H565,2)</f>
        <v>0</v>
      </c>
      <c r="BL565" s="18" t="s">
        <v>277</v>
      </c>
      <c r="BM565" s="226" t="s">
        <v>1075</v>
      </c>
    </row>
    <row r="566" s="13" customFormat="1">
      <c r="A566" s="13"/>
      <c r="B566" s="228"/>
      <c r="C566" s="229"/>
      <c r="D566" s="230" t="s">
        <v>206</v>
      </c>
      <c r="E566" s="231" t="s">
        <v>1</v>
      </c>
      <c r="F566" s="232" t="s">
        <v>143</v>
      </c>
      <c r="G566" s="229"/>
      <c r="H566" s="233">
        <v>232.381</v>
      </c>
      <c r="I566" s="234"/>
      <c r="J566" s="229"/>
      <c r="K566" s="229"/>
      <c r="L566" s="235"/>
      <c r="M566" s="236"/>
      <c r="N566" s="237"/>
      <c r="O566" s="237"/>
      <c r="P566" s="237"/>
      <c r="Q566" s="237"/>
      <c r="R566" s="237"/>
      <c r="S566" s="237"/>
      <c r="T566" s="23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9" t="s">
        <v>206</v>
      </c>
      <c r="AU566" s="239" t="s">
        <v>86</v>
      </c>
      <c r="AV566" s="13" t="s">
        <v>86</v>
      </c>
      <c r="AW566" s="13" t="s">
        <v>32</v>
      </c>
      <c r="AX566" s="13" t="s">
        <v>81</v>
      </c>
      <c r="AY566" s="239" t="s">
        <v>198</v>
      </c>
    </row>
    <row r="567" s="2" customFormat="1" ht="24.15" customHeight="1">
      <c r="A567" s="39"/>
      <c r="B567" s="40"/>
      <c r="C567" s="214" t="s">
        <v>1076</v>
      </c>
      <c r="D567" s="214" t="s">
        <v>200</v>
      </c>
      <c r="E567" s="215" t="s">
        <v>1077</v>
      </c>
      <c r="F567" s="216" t="s">
        <v>1078</v>
      </c>
      <c r="G567" s="217" t="s">
        <v>203</v>
      </c>
      <c r="H567" s="218">
        <v>232.381</v>
      </c>
      <c r="I567" s="219"/>
      <c r="J567" s="220">
        <f>ROUND(I567*H567,2)</f>
        <v>0</v>
      </c>
      <c r="K567" s="221"/>
      <c r="L567" s="45"/>
      <c r="M567" s="222" t="s">
        <v>1</v>
      </c>
      <c r="N567" s="223" t="s">
        <v>41</v>
      </c>
      <c r="O567" s="92"/>
      <c r="P567" s="224">
        <f>O567*H567</f>
        <v>0</v>
      </c>
      <c r="Q567" s="224">
        <v>0.00020000000000000001</v>
      </c>
      <c r="R567" s="224">
        <f>Q567*H567</f>
        <v>0.046476200000000002</v>
      </c>
      <c r="S567" s="224">
        <v>0</v>
      </c>
      <c r="T567" s="22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6" t="s">
        <v>277</v>
      </c>
      <c r="AT567" s="226" t="s">
        <v>200</v>
      </c>
      <c r="AU567" s="226" t="s">
        <v>86</v>
      </c>
      <c r="AY567" s="18" t="s">
        <v>198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8" t="s">
        <v>81</v>
      </c>
      <c r="BK567" s="227">
        <f>ROUND(I567*H567,2)</f>
        <v>0</v>
      </c>
      <c r="BL567" s="18" t="s">
        <v>277</v>
      </c>
      <c r="BM567" s="226" t="s">
        <v>1079</v>
      </c>
    </row>
    <row r="568" s="13" customFormat="1">
      <c r="A568" s="13"/>
      <c r="B568" s="228"/>
      <c r="C568" s="229"/>
      <c r="D568" s="230" t="s">
        <v>206</v>
      </c>
      <c r="E568" s="231" t="s">
        <v>1</v>
      </c>
      <c r="F568" s="232" t="s">
        <v>143</v>
      </c>
      <c r="G568" s="229"/>
      <c r="H568" s="233">
        <v>232.381</v>
      </c>
      <c r="I568" s="234"/>
      <c r="J568" s="229"/>
      <c r="K568" s="229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206</v>
      </c>
      <c r="AU568" s="239" t="s">
        <v>86</v>
      </c>
      <c r="AV568" s="13" t="s">
        <v>86</v>
      </c>
      <c r="AW568" s="13" t="s">
        <v>32</v>
      </c>
      <c r="AX568" s="13" t="s">
        <v>81</v>
      </c>
      <c r="AY568" s="239" t="s">
        <v>198</v>
      </c>
    </row>
    <row r="569" s="2" customFormat="1" ht="33" customHeight="1">
      <c r="A569" s="39"/>
      <c r="B569" s="40"/>
      <c r="C569" s="214" t="s">
        <v>1080</v>
      </c>
      <c r="D569" s="214" t="s">
        <v>200</v>
      </c>
      <c r="E569" s="215" t="s">
        <v>1081</v>
      </c>
      <c r="F569" s="216" t="s">
        <v>1082</v>
      </c>
      <c r="G569" s="217" t="s">
        <v>203</v>
      </c>
      <c r="H569" s="218">
        <v>232.381</v>
      </c>
      <c r="I569" s="219"/>
      <c r="J569" s="220">
        <f>ROUND(I569*H569,2)</f>
        <v>0</v>
      </c>
      <c r="K569" s="221"/>
      <c r="L569" s="45"/>
      <c r="M569" s="222" t="s">
        <v>1</v>
      </c>
      <c r="N569" s="223" t="s">
        <v>41</v>
      </c>
      <c r="O569" s="92"/>
      <c r="P569" s="224">
        <f>O569*H569</f>
        <v>0</v>
      </c>
      <c r="Q569" s="224">
        <v>0.00028499999999999999</v>
      </c>
      <c r="R569" s="224">
        <f>Q569*H569</f>
        <v>0.066228584999999993</v>
      </c>
      <c r="S569" s="224">
        <v>0</v>
      </c>
      <c r="T569" s="22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6" t="s">
        <v>277</v>
      </c>
      <c r="AT569" s="226" t="s">
        <v>200</v>
      </c>
      <c r="AU569" s="226" t="s">
        <v>86</v>
      </c>
      <c r="AY569" s="18" t="s">
        <v>198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18" t="s">
        <v>81</v>
      </c>
      <c r="BK569" s="227">
        <f>ROUND(I569*H569,2)</f>
        <v>0</v>
      </c>
      <c r="BL569" s="18" t="s">
        <v>277</v>
      </c>
      <c r="BM569" s="226" t="s">
        <v>1083</v>
      </c>
    </row>
    <row r="570" s="13" customFormat="1">
      <c r="A570" s="13"/>
      <c r="B570" s="228"/>
      <c r="C570" s="229"/>
      <c r="D570" s="230" t="s">
        <v>206</v>
      </c>
      <c r="E570" s="231" t="s">
        <v>1</v>
      </c>
      <c r="F570" s="232" t="s">
        <v>143</v>
      </c>
      <c r="G570" s="229"/>
      <c r="H570" s="233">
        <v>232.381</v>
      </c>
      <c r="I570" s="234"/>
      <c r="J570" s="229"/>
      <c r="K570" s="229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206</v>
      </c>
      <c r="AU570" s="239" t="s">
        <v>86</v>
      </c>
      <c r="AV570" s="13" t="s">
        <v>86</v>
      </c>
      <c r="AW570" s="13" t="s">
        <v>32</v>
      </c>
      <c r="AX570" s="13" t="s">
        <v>81</v>
      </c>
      <c r="AY570" s="239" t="s">
        <v>198</v>
      </c>
    </row>
    <row r="571" s="2" customFormat="1" ht="37.8" customHeight="1">
      <c r="A571" s="39"/>
      <c r="B571" s="40"/>
      <c r="C571" s="214" t="s">
        <v>1084</v>
      </c>
      <c r="D571" s="214" t="s">
        <v>200</v>
      </c>
      <c r="E571" s="215" t="s">
        <v>1085</v>
      </c>
      <c r="F571" s="216" t="s">
        <v>1086</v>
      </c>
      <c r="G571" s="217" t="s">
        <v>203</v>
      </c>
      <c r="H571" s="218">
        <v>232.381</v>
      </c>
      <c r="I571" s="219"/>
      <c r="J571" s="220">
        <f>ROUND(I571*H571,2)</f>
        <v>0</v>
      </c>
      <c r="K571" s="221"/>
      <c r="L571" s="45"/>
      <c r="M571" s="222" t="s">
        <v>1</v>
      </c>
      <c r="N571" s="223" t="s">
        <v>41</v>
      </c>
      <c r="O571" s="92"/>
      <c r="P571" s="224">
        <f>O571*H571</f>
        <v>0</v>
      </c>
      <c r="Q571" s="224">
        <v>2.34E-05</v>
      </c>
      <c r="R571" s="224">
        <f>Q571*H571</f>
        <v>0.0054377154000000002</v>
      </c>
      <c r="S571" s="224">
        <v>0</v>
      </c>
      <c r="T571" s="22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6" t="s">
        <v>277</v>
      </c>
      <c r="AT571" s="226" t="s">
        <v>200</v>
      </c>
      <c r="AU571" s="226" t="s">
        <v>86</v>
      </c>
      <c r="AY571" s="18" t="s">
        <v>198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18" t="s">
        <v>81</v>
      </c>
      <c r="BK571" s="227">
        <f>ROUND(I571*H571,2)</f>
        <v>0</v>
      </c>
      <c r="BL571" s="18" t="s">
        <v>277</v>
      </c>
      <c r="BM571" s="226" t="s">
        <v>1087</v>
      </c>
    </row>
    <row r="572" s="13" customFormat="1">
      <c r="A572" s="13"/>
      <c r="B572" s="228"/>
      <c r="C572" s="229"/>
      <c r="D572" s="230" t="s">
        <v>206</v>
      </c>
      <c r="E572" s="231" t="s">
        <v>1</v>
      </c>
      <c r="F572" s="232" t="s">
        <v>143</v>
      </c>
      <c r="G572" s="229"/>
      <c r="H572" s="233">
        <v>232.381</v>
      </c>
      <c r="I572" s="234"/>
      <c r="J572" s="229"/>
      <c r="K572" s="229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206</v>
      </c>
      <c r="AU572" s="239" t="s">
        <v>86</v>
      </c>
      <c r="AV572" s="13" t="s">
        <v>86</v>
      </c>
      <c r="AW572" s="13" t="s">
        <v>32</v>
      </c>
      <c r="AX572" s="13" t="s">
        <v>81</v>
      </c>
      <c r="AY572" s="239" t="s">
        <v>198</v>
      </c>
    </row>
    <row r="573" s="12" customFormat="1" ht="25.92" customHeight="1">
      <c r="A573" s="12"/>
      <c r="B573" s="198"/>
      <c r="C573" s="199"/>
      <c r="D573" s="200" t="s">
        <v>75</v>
      </c>
      <c r="E573" s="201" t="s">
        <v>1088</v>
      </c>
      <c r="F573" s="201" t="s">
        <v>1089</v>
      </c>
      <c r="G573" s="199"/>
      <c r="H573" s="199"/>
      <c r="I573" s="202"/>
      <c r="J573" s="203">
        <f>BK573</f>
        <v>0</v>
      </c>
      <c r="K573" s="199"/>
      <c r="L573" s="204"/>
      <c r="M573" s="205"/>
      <c r="N573" s="206"/>
      <c r="O573" s="206"/>
      <c r="P573" s="207">
        <f>P574+P581+P586+P590+P592+P599</f>
        <v>0</v>
      </c>
      <c r="Q573" s="206"/>
      <c r="R573" s="207">
        <f>R574+R581+R586+R590+R592+R599</f>
        <v>0</v>
      </c>
      <c r="S573" s="206"/>
      <c r="T573" s="208">
        <f>T574+T581+T586+T590+T592+T599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9" t="s">
        <v>220</v>
      </c>
      <c r="AT573" s="210" t="s">
        <v>75</v>
      </c>
      <c r="AU573" s="210" t="s">
        <v>76</v>
      </c>
      <c r="AY573" s="209" t="s">
        <v>198</v>
      </c>
      <c r="BK573" s="211">
        <f>BK574+BK581+BK586+BK590+BK592+BK599</f>
        <v>0</v>
      </c>
    </row>
    <row r="574" s="12" customFormat="1" ht="22.8" customHeight="1">
      <c r="A574" s="12"/>
      <c r="B574" s="198"/>
      <c r="C574" s="199"/>
      <c r="D574" s="200" t="s">
        <v>75</v>
      </c>
      <c r="E574" s="212" t="s">
        <v>1090</v>
      </c>
      <c r="F574" s="212" t="s">
        <v>1091</v>
      </c>
      <c r="G574" s="199"/>
      <c r="H574" s="199"/>
      <c r="I574" s="202"/>
      <c r="J574" s="213">
        <f>BK574</f>
        <v>0</v>
      </c>
      <c r="K574" s="199"/>
      <c r="L574" s="204"/>
      <c r="M574" s="205"/>
      <c r="N574" s="206"/>
      <c r="O574" s="206"/>
      <c r="P574" s="207">
        <f>SUM(P575:P580)</f>
        <v>0</v>
      </c>
      <c r="Q574" s="206"/>
      <c r="R574" s="207">
        <f>SUM(R575:R580)</f>
        <v>0</v>
      </c>
      <c r="S574" s="206"/>
      <c r="T574" s="208">
        <f>SUM(T575:T580)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09" t="s">
        <v>220</v>
      </c>
      <c r="AT574" s="210" t="s">
        <v>75</v>
      </c>
      <c r="AU574" s="210" t="s">
        <v>81</v>
      </c>
      <c r="AY574" s="209" t="s">
        <v>198</v>
      </c>
      <c r="BK574" s="211">
        <f>SUM(BK575:BK580)</f>
        <v>0</v>
      </c>
    </row>
    <row r="575" s="2" customFormat="1" ht="16.5" customHeight="1">
      <c r="A575" s="39"/>
      <c r="B575" s="40"/>
      <c r="C575" s="214" t="s">
        <v>1092</v>
      </c>
      <c r="D575" s="214" t="s">
        <v>200</v>
      </c>
      <c r="E575" s="215" t="s">
        <v>1093</v>
      </c>
      <c r="F575" s="216" t="s">
        <v>1094</v>
      </c>
      <c r="G575" s="217" t="s">
        <v>1095</v>
      </c>
      <c r="H575" s="218">
        <v>1</v>
      </c>
      <c r="I575" s="219"/>
      <c r="J575" s="220">
        <f>ROUND(I575*H575,2)</f>
        <v>0</v>
      </c>
      <c r="K575" s="221"/>
      <c r="L575" s="45"/>
      <c r="M575" s="222" t="s">
        <v>1</v>
      </c>
      <c r="N575" s="223" t="s">
        <v>41</v>
      </c>
      <c r="O575" s="92"/>
      <c r="P575" s="224">
        <f>O575*H575</f>
        <v>0</v>
      </c>
      <c r="Q575" s="224">
        <v>0</v>
      </c>
      <c r="R575" s="224">
        <f>Q575*H575</f>
        <v>0</v>
      </c>
      <c r="S575" s="224">
        <v>0</v>
      </c>
      <c r="T575" s="22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6" t="s">
        <v>1096</v>
      </c>
      <c r="AT575" s="226" t="s">
        <v>200</v>
      </c>
      <c r="AU575" s="226" t="s">
        <v>86</v>
      </c>
      <c r="AY575" s="18" t="s">
        <v>198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8" t="s">
        <v>81</v>
      </c>
      <c r="BK575" s="227">
        <f>ROUND(I575*H575,2)</f>
        <v>0</v>
      </c>
      <c r="BL575" s="18" t="s">
        <v>1096</v>
      </c>
      <c r="BM575" s="226" t="s">
        <v>1097</v>
      </c>
    </row>
    <row r="576" s="15" customFormat="1">
      <c r="A576" s="15"/>
      <c r="B576" s="251"/>
      <c r="C576" s="252"/>
      <c r="D576" s="230" t="s">
        <v>206</v>
      </c>
      <c r="E576" s="253" t="s">
        <v>1</v>
      </c>
      <c r="F576" s="254" t="s">
        <v>1098</v>
      </c>
      <c r="G576" s="252"/>
      <c r="H576" s="253" t="s">
        <v>1</v>
      </c>
      <c r="I576" s="255"/>
      <c r="J576" s="252"/>
      <c r="K576" s="252"/>
      <c r="L576" s="256"/>
      <c r="M576" s="257"/>
      <c r="N576" s="258"/>
      <c r="O576" s="258"/>
      <c r="P576" s="258"/>
      <c r="Q576" s="258"/>
      <c r="R576" s="258"/>
      <c r="S576" s="258"/>
      <c r="T576" s="259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0" t="s">
        <v>206</v>
      </c>
      <c r="AU576" s="260" t="s">
        <v>86</v>
      </c>
      <c r="AV576" s="15" t="s">
        <v>81</v>
      </c>
      <c r="AW576" s="15" t="s">
        <v>32</v>
      </c>
      <c r="AX576" s="15" t="s">
        <v>76</v>
      </c>
      <c r="AY576" s="260" t="s">
        <v>198</v>
      </c>
    </row>
    <row r="577" s="13" customFormat="1">
      <c r="A577" s="13"/>
      <c r="B577" s="228"/>
      <c r="C577" s="229"/>
      <c r="D577" s="230" t="s">
        <v>206</v>
      </c>
      <c r="E577" s="231" t="s">
        <v>1</v>
      </c>
      <c r="F577" s="232" t="s">
        <v>81</v>
      </c>
      <c r="G577" s="229"/>
      <c r="H577" s="233">
        <v>1</v>
      </c>
      <c r="I577" s="234"/>
      <c r="J577" s="229"/>
      <c r="K577" s="229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206</v>
      </c>
      <c r="AU577" s="239" t="s">
        <v>86</v>
      </c>
      <c r="AV577" s="13" t="s">
        <v>86</v>
      </c>
      <c r="AW577" s="13" t="s">
        <v>32</v>
      </c>
      <c r="AX577" s="13" t="s">
        <v>81</v>
      </c>
      <c r="AY577" s="239" t="s">
        <v>198</v>
      </c>
    </row>
    <row r="578" s="2" customFormat="1" ht="16.5" customHeight="1">
      <c r="A578" s="39"/>
      <c r="B578" s="40"/>
      <c r="C578" s="214" t="s">
        <v>1099</v>
      </c>
      <c r="D578" s="214" t="s">
        <v>200</v>
      </c>
      <c r="E578" s="215" t="s">
        <v>1100</v>
      </c>
      <c r="F578" s="216" t="s">
        <v>1101</v>
      </c>
      <c r="G578" s="217" t="s">
        <v>1095</v>
      </c>
      <c r="H578" s="218">
        <v>1</v>
      </c>
      <c r="I578" s="219"/>
      <c r="J578" s="220">
        <f>ROUND(I578*H578,2)</f>
        <v>0</v>
      </c>
      <c r="K578" s="221"/>
      <c r="L578" s="45"/>
      <c r="M578" s="222" t="s">
        <v>1</v>
      </c>
      <c r="N578" s="223" t="s">
        <v>41</v>
      </c>
      <c r="O578" s="92"/>
      <c r="P578" s="224">
        <f>O578*H578</f>
        <v>0</v>
      </c>
      <c r="Q578" s="224">
        <v>0</v>
      </c>
      <c r="R578" s="224">
        <f>Q578*H578</f>
        <v>0</v>
      </c>
      <c r="S578" s="224">
        <v>0</v>
      </c>
      <c r="T578" s="22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6" t="s">
        <v>1096</v>
      </c>
      <c r="AT578" s="226" t="s">
        <v>200</v>
      </c>
      <c r="AU578" s="226" t="s">
        <v>86</v>
      </c>
      <c r="AY578" s="18" t="s">
        <v>198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18" t="s">
        <v>81</v>
      </c>
      <c r="BK578" s="227">
        <f>ROUND(I578*H578,2)</f>
        <v>0</v>
      </c>
      <c r="BL578" s="18" t="s">
        <v>1096</v>
      </c>
      <c r="BM578" s="226" t="s">
        <v>1102</v>
      </c>
    </row>
    <row r="579" s="15" customFormat="1">
      <c r="A579" s="15"/>
      <c r="B579" s="251"/>
      <c r="C579" s="252"/>
      <c r="D579" s="230" t="s">
        <v>206</v>
      </c>
      <c r="E579" s="253" t="s">
        <v>1</v>
      </c>
      <c r="F579" s="254" t="s">
        <v>1103</v>
      </c>
      <c r="G579" s="252"/>
      <c r="H579" s="253" t="s">
        <v>1</v>
      </c>
      <c r="I579" s="255"/>
      <c r="J579" s="252"/>
      <c r="K579" s="252"/>
      <c r="L579" s="256"/>
      <c r="M579" s="257"/>
      <c r="N579" s="258"/>
      <c r="O579" s="258"/>
      <c r="P579" s="258"/>
      <c r="Q579" s="258"/>
      <c r="R579" s="258"/>
      <c r="S579" s="258"/>
      <c r="T579" s="259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0" t="s">
        <v>206</v>
      </c>
      <c r="AU579" s="260" t="s">
        <v>86</v>
      </c>
      <c r="AV579" s="15" t="s">
        <v>81</v>
      </c>
      <c r="AW579" s="15" t="s">
        <v>32</v>
      </c>
      <c r="AX579" s="15" t="s">
        <v>76</v>
      </c>
      <c r="AY579" s="260" t="s">
        <v>198</v>
      </c>
    </row>
    <row r="580" s="13" customFormat="1">
      <c r="A580" s="13"/>
      <c r="B580" s="228"/>
      <c r="C580" s="229"/>
      <c r="D580" s="230" t="s">
        <v>206</v>
      </c>
      <c r="E580" s="231" t="s">
        <v>1</v>
      </c>
      <c r="F580" s="232" t="s">
        <v>81</v>
      </c>
      <c r="G580" s="229"/>
      <c r="H580" s="233">
        <v>1</v>
      </c>
      <c r="I580" s="234"/>
      <c r="J580" s="229"/>
      <c r="K580" s="229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206</v>
      </c>
      <c r="AU580" s="239" t="s">
        <v>86</v>
      </c>
      <c r="AV580" s="13" t="s">
        <v>86</v>
      </c>
      <c r="AW580" s="13" t="s">
        <v>32</v>
      </c>
      <c r="AX580" s="13" t="s">
        <v>81</v>
      </c>
      <c r="AY580" s="239" t="s">
        <v>198</v>
      </c>
    </row>
    <row r="581" s="12" customFormat="1" ht="22.8" customHeight="1">
      <c r="A581" s="12"/>
      <c r="B581" s="198"/>
      <c r="C581" s="199"/>
      <c r="D581" s="200" t="s">
        <v>75</v>
      </c>
      <c r="E581" s="212" t="s">
        <v>1104</v>
      </c>
      <c r="F581" s="212" t="s">
        <v>1105</v>
      </c>
      <c r="G581" s="199"/>
      <c r="H581" s="199"/>
      <c r="I581" s="202"/>
      <c r="J581" s="213">
        <f>BK581</f>
        <v>0</v>
      </c>
      <c r="K581" s="199"/>
      <c r="L581" s="204"/>
      <c r="M581" s="205"/>
      <c r="N581" s="206"/>
      <c r="O581" s="206"/>
      <c r="P581" s="207">
        <f>SUM(P582:P585)</f>
        <v>0</v>
      </c>
      <c r="Q581" s="206"/>
      <c r="R581" s="207">
        <f>SUM(R582:R585)</f>
        <v>0</v>
      </c>
      <c r="S581" s="206"/>
      <c r="T581" s="208">
        <f>SUM(T582:T585)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09" t="s">
        <v>220</v>
      </c>
      <c r="AT581" s="210" t="s">
        <v>75</v>
      </c>
      <c r="AU581" s="210" t="s">
        <v>81</v>
      </c>
      <c r="AY581" s="209" t="s">
        <v>198</v>
      </c>
      <c r="BK581" s="211">
        <f>SUM(BK582:BK585)</f>
        <v>0</v>
      </c>
    </row>
    <row r="582" s="2" customFormat="1" ht="16.5" customHeight="1">
      <c r="A582" s="39"/>
      <c r="B582" s="40"/>
      <c r="C582" s="214" t="s">
        <v>1106</v>
      </c>
      <c r="D582" s="214" t="s">
        <v>200</v>
      </c>
      <c r="E582" s="215" t="s">
        <v>1107</v>
      </c>
      <c r="F582" s="216" t="s">
        <v>1105</v>
      </c>
      <c r="G582" s="217" t="s">
        <v>1095</v>
      </c>
      <c r="H582" s="218">
        <v>1</v>
      </c>
      <c r="I582" s="219"/>
      <c r="J582" s="220">
        <f>ROUND(I582*H582,2)</f>
        <v>0</v>
      </c>
      <c r="K582" s="221"/>
      <c r="L582" s="45"/>
      <c r="M582" s="222" t="s">
        <v>1</v>
      </c>
      <c r="N582" s="223" t="s">
        <v>41</v>
      </c>
      <c r="O582" s="92"/>
      <c r="P582" s="224">
        <f>O582*H582</f>
        <v>0</v>
      </c>
      <c r="Q582" s="224">
        <v>0</v>
      </c>
      <c r="R582" s="224">
        <f>Q582*H582</f>
        <v>0</v>
      </c>
      <c r="S582" s="224">
        <v>0</v>
      </c>
      <c r="T582" s="22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6" t="s">
        <v>1096</v>
      </c>
      <c r="AT582" s="226" t="s">
        <v>200</v>
      </c>
      <c r="AU582" s="226" t="s">
        <v>86</v>
      </c>
      <c r="AY582" s="18" t="s">
        <v>198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8" t="s">
        <v>81</v>
      </c>
      <c r="BK582" s="227">
        <f>ROUND(I582*H582,2)</f>
        <v>0</v>
      </c>
      <c r="BL582" s="18" t="s">
        <v>1096</v>
      </c>
      <c r="BM582" s="226" t="s">
        <v>1108</v>
      </c>
    </row>
    <row r="583" s="15" customFormat="1">
      <c r="A583" s="15"/>
      <c r="B583" s="251"/>
      <c r="C583" s="252"/>
      <c r="D583" s="230" t="s">
        <v>206</v>
      </c>
      <c r="E583" s="253" t="s">
        <v>1</v>
      </c>
      <c r="F583" s="254" t="s">
        <v>1109</v>
      </c>
      <c r="G583" s="252"/>
      <c r="H583" s="253" t="s">
        <v>1</v>
      </c>
      <c r="I583" s="255"/>
      <c r="J583" s="252"/>
      <c r="K583" s="252"/>
      <c r="L583" s="256"/>
      <c r="M583" s="257"/>
      <c r="N583" s="258"/>
      <c r="O583" s="258"/>
      <c r="P583" s="258"/>
      <c r="Q583" s="258"/>
      <c r="R583" s="258"/>
      <c r="S583" s="258"/>
      <c r="T583" s="25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0" t="s">
        <v>206</v>
      </c>
      <c r="AU583" s="260" t="s">
        <v>86</v>
      </c>
      <c r="AV583" s="15" t="s">
        <v>81</v>
      </c>
      <c r="AW583" s="15" t="s">
        <v>32</v>
      </c>
      <c r="AX583" s="15" t="s">
        <v>76</v>
      </c>
      <c r="AY583" s="260" t="s">
        <v>198</v>
      </c>
    </row>
    <row r="584" s="15" customFormat="1">
      <c r="A584" s="15"/>
      <c r="B584" s="251"/>
      <c r="C584" s="252"/>
      <c r="D584" s="230" t="s">
        <v>206</v>
      </c>
      <c r="E584" s="253" t="s">
        <v>1</v>
      </c>
      <c r="F584" s="254" t="s">
        <v>1110</v>
      </c>
      <c r="G584" s="252"/>
      <c r="H584" s="253" t="s">
        <v>1</v>
      </c>
      <c r="I584" s="255"/>
      <c r="J584" s="252"/>
      <c r="K584" s="252"/>
      <c r="L584" s="256"/>
      <c r="M584" s="257"/>
      <c r="N584" s="258"/>
      <c r="O584" s="258"/>
      <c r="P584" s="258"/>
      <c r="Q584" s="258"/>
      <c r="R584" s="258"/>
      <c r="S584" s="258"/>
      <c r="T584" s="259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0" t="s">
        <v>206</v>
      </c>
      <c r="AU584" s="260" t="s">
        <v>86</v>
      </c>
      <c r="AV584" s="15" t="s">
        <v>81</v>
      </c>
      <c r="AW584" s="15" t="s">
        <v>32</v>
      </c>
      <c r="AX584" s="15" t="s">
        <v>76</v>
      </c>
      <c r="AY584" s="260" t="s">
        <v>198</v>
      </c>
    </row>
    <row r="585" s="13" customFormat="1">
      <c r="A585" s="13"/>
      <c r="B585" s="228"/>
      <c r="C585" s="229"/>
      <c r="D585" s="230" t="s">
        <v>206</v>
      </c>
      <c r="E585" s="231" t="s">
        <v>1</v>
      </c>
      <c r="F585" s="232" t="s">
        <v>81</v>
      </c>
      <c r="G585" s="229"/>
      <c r="H585" s="233">
        <v>1</v>
      </c>
      <c r="I585" s="234"/>
      <c r="J585" s="229"/>
      <c r="K585" s="229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206</v>
      </c>
      <c r="AU585" s="239" t="s">
        <v>86</v>
      </c>
      <c r="AV585" s="13" t="s">
        <v>86</v>
      </c>
      <c r="AW585" s="13" t="s">
        <v>32</v>
      </c>
      <c r="AX585" s="13" t="s">
        <v>81</v>
      </c>
      <c r="AY585" s="239" t="s">
        <v>198</v>
      </c>
    </row>
    <row r="586" s="12" customFormat="1" ht="22.8" customHeight="1">
      <c r="A586" s="12"/>
      <c r="B586" s="198"/>
      <c r="C586" s="199"/>
      <c r="D586" s="200" t="s">
        <v>75</v>
      </c>
      <c r="E586" s="212" t="s">
        <v>1111</v>
      </c>
      <c r="F586" s="212" t="s">
        <v>1112</v>
      </c>
      <c r="G586" s="199"/>
      <c r="H586" s="199"/>
      <c r="I586" s="202"/>
      <c r="J586" s="213">
        <f>BK586</f>
        <v>0</v>
      </c>
      <c r="K586" s="199"/>
      <c r="L586" s="204"/>
      <c r="M586" s="205"/>
      <c r="N586" s="206"/>
      <c r="O586" s="206"/>
      <c r="P586" s="207">
        <f>SUM(P587:P589)</f>
        <v>0</v>
      </c>
      <c r="Q586" s="206"/>
      <c r="R586" s="207">
        <f>SUM(R587:R589)</f>
        <v>0</v>
      </c>
      <c r="S586" s="206"/>
      <c r="T586" s="208">
        <f>SUM(T587:T589)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9" t="s">
        <v>220</v>
      </c>
      <c r="AT586" s="210" t="s">
        <v>75</v>
      </c>
      <c r="AU586" s="210" t="s">
        <v>81</v>
      </c>
      <c r="AY586" s="209" t="s">
        <v>198</v>
      </c>
      <c r="BK586" s="211">
        <f>SUM(BK587:BK589)</f>
        <v>0</v>
      </c>
    </row>
    <row r="587" s="2" customFormat="1" ht="16.5" customHeight="1">
      <c r="A587" s="39"/>
      <c r="B587" s="40"/>
      <c r="C587" s="214" t="s">
        <v>1113</v>
      </c>
      <c r="D587" s="214" t="s">
        <v>200</v>
      </c>
      <c r="E587" s="215" t="s">
        <v>1114</v>
      </c>
      <c r="F587" s="216" t="s">
        <v>1115</v>
      </c>
      <c r="G587" s="217" t="s">
        <v>1095</v>
      </c>
      <c r="H587" s="218">
        <v>1</v>
      </c>
      <c r="I587" s="219"/>
      <c r="J587" s="220">
        <f>ROUND(I587*H587,2)</f>
        <v>0</v>
      </c>
      <c r="K587" s="221"/>
      <c r="L587" s="45"/>
      <c r="M587" s="222" t="s">
        <v>1</v>
      </c>
      <c r="N587" s="223" t="s">
        <v>41</v>
      </c>
      <c r="O587" s="92"/>
      <c r="P587" s="224">
        <f>O587*H587</f>
        <v>0</v>
      </c>
      <c r="Q587" s="224">
        <v>0</v>
      </c>
      <c r="R587" s="224">
        <f>Q587*H587</f>
        <v>0</v>
      </c>
      <c r="S587" s="224">
        <v>0</v>
      </c>
      <c r="T587" s="22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6" t="s">
        <v>1096</v>
      </c>
      <c r="AT587" s="226" t="s">
        <v>200</v>
      </c>
      <c r="AU587" s="226" t="s">
        <v>86</v>
      </c>
      <c r="AY587" s="18" t="s">
        <v>198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18" t="s">
        <v>81</v>
      </c>
      <c r="BK587" s="227">
        <f>ROUND(I587*H587,2)</f>
        <v>0</v>
      </c>
      <c r="BL587" s="18" t="s">
        <v>1096</v>
      </c>
      <c r="BM587" s="226" t="s">
        <v>1116</v>
      </c>
    </row>
    <row r="588" s="15" customFormat="1">
      <c r="A588" s="15"/>
      <c r="B588" s="251"/>
      <c r="C588" s="252"/>
      <c r="D588" s="230" t="s">
        <v>206</v>
      </c>
      <c r="E588" s="253" t="s">
        <v>1</v>
      </c>
      <c r="F588" s="254" t="s">
        <v>1117</v>
      </c>
      <c r="G588" s="252"/>
      <c r="H588" s="253" t="s">
        <v>1</v>
      </c>
      <c r="I588" s="255"/>
      <c r="J588" s="252"/>
      <c r="K588" s="252"/>
      <c r="L588" s="256"/>
      <c r="M588" s="257"/>
      <c r="N588" s="258"/>
      <c r="O588" s="258"/>
      <c r="P588" s="258"/>
      <c r="Q588" s="258"/>
      <c r="R588" s="258"/>
      <c r="S588" s="258"/>
      <c r="T588" s="259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0" t="s">
        <v>206</v>
      </c>
      <c r="AU588" s="260" t="s">
        <v>86</v>
      </c>
      <c r="AV588" s="15" t="s">
        <v>81</v>
      </c>
      <c r="AW588" s="15" t="s">
        <v>32</v>
      </c>
      <c r="AX588" s="15" t="s">
        <v>76</v>
      </c>
      <c r="AY588" s="260" t="s">
        <v>198</v>
      </c>
    </row>
    <row r="589" s="13" customFormat="1">
      <c r="A589" s="13"/>
      <c r="B589" s="228"/>
      <c r="C589" s="229"/>
      <c r="D589" s="230" t="s">
        <v>206</v>
      </c>
      <c r="E589" s="231" t="s">
        <v>1</v>
      </c>
      <c r="F589" s="232" t="s">
        <v>81</v>
      </c>
      <c r="G589" s="229"/>
      <c r="H589" s="233">
        <v>1</v>
      </c>
      <c r="I589" s="234"/>
      <c r="J589" s="229"/>
      <c r="K589" s="229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206</v>
      </c>
      <c r="AU589" s="239" t="s">
        <v>86</v>
      </c>
      <c r="AV589" s="13" t="s">
        <v>86</v>
      </c>
      <c r="AW589" s="13" t="s">
        <v>32</v>
      </c>
      <c r="AX589" s="13" t="s">
        <v>81</v>
      </c>
      <c r="AY589" s="239" t="s">
        <v>198</v>
      </c>
    </row>
    <row r="590" s="12" customFormat="1" ht="22.8" customHeight="1">
      <c r="A590" s="12"/>
      <c r="B590" s="198"/>
      <c r="C590" s="199"/>
      <c r="D590" s="200" t="s">
        <v>75</v>
      </c>
      <c r="E590" s="212" t="s">
        <v>1118</v>
      </c>
      <c r="F590" s="212" t="s">
        <v>1119</v>
      </c>
      <c r="G590" s="199"/>
      <c r="H590" s="199"/>
      <c r="I590" s="202"/>
      <c r="J590" s="213">
        <f>BK590</f>
        <v>0</v>
      </c>
      <c r="K590" s="199"/>
      <c r="L590" s="204"/>
      <c r="M590" s="205"/>
      <c r="N590" s="206"/>
      <c r="O590" s="206"/>
      <c r="P590" s="207">
        <f>P591</f>
        <v>0</v>
      </c>
      <c r="Q590" s="206"/>
      <c r="R590" s="207">
        <f>R591</f>
        <v>0</v>
      </c>
      <c r="S590" s="206"/>
      <c r="T590" s="208">
        <f>T591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09" t="s">
        <v>220</v>
      </c>
      <c r="AT590" s="210" t="s">
        <v>75</v>
      </c>
      <c r="AU590" s="210" t="s">
        <v>81</v>
      </c>
      <c r="AY590" s="209" t="s">
        <v>198</v>
      </c>
      <c r="BK590" s="211">
        <f>BK591</f>
        <v>0</v>
      </c>
    </row>
    <row r="591" s="2" customFormat="1" ht="16.5" customHeight="1">
      <c r="A591" s="39"/>
      <c r="B591" s="40"/>
      <c r="C591" s="214" t="s">
        <v>1120</v>
      </c>
      <c r="D591" s="214" t="s">
        <v>200</v>
      </c>
      <c r="E591" s="215" t="s">
        <v>1121</v>
      </c>
      <c r="F591" s="216" t="s">
        <v>1119</v>
      </c>
      <c r="G591" s="217" t="s">
        <v>1095</v>
      </c>
      <c r="H591" s="218">
        <v>1</v>
      </c>
      <c r="I591" s="219"/>
      <c r="J591" s="220">
        <f>ROUND(I591*H591,2)</f>
        <v>0</v>
      </c>
      <c r="K591" s="221"/>
      <c r="L591" s="45"/>
      <c r="M591" s="222" t="s">
        <v>1</v>
      </c>
      <c r="N591" s="223" t="s">
        <v>41</v>
      </c>
      <c r="O591" s="92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6" t="s">
        <v>1096</v>
      </c>
      <c r="AT591" s="226" t="s">
        <v>200</v>
      </c>
      <c r="AU591" s="226" t="s">
        <v>86</v>
      </c>
      <c r="AY591" s="18" t="s">
        <v>198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18" t="s">
        <v>81</v>
      </c>
      <c r="BK591" s="227">
        <f>ROUND(I591*H591,2)</f>
        <v>0</v>
      </c>
      <c r="BL591" s="18" t="s">
        <v>1096</v>
      </c>
      <c r="BM591" s="226" t="s">
        <v>1122</v>
      </c>
    </row>
    <row r="592" s="12" customFormat="1" ht="22.8" customHeight="1">
      <c r="A592" s="12"/>
      <c r="B592" s="198"/>
      <c r="C592" s="199"/>
      <c r="D592" s="200" t="s">
        <v>75</v>
      </c>
      <c r="E592" s="212" t="s">
        <v>1123</v>
      </c>
      <c r="F592" s="212" t="s">
        <v>1124</v>
      </c>
      <c r="G592" s="199"/>
      <c r="H592" s="199"/>
      <c r="I592" s="202"/>
      <c r="J592" s="213">
        <f>BK592</f>
        <v>0</v>
      </c>
      <c r="K592" s="199"/>
      <c r="L592" s="204"/>
      <c r="M592" s="205"/>
      <c r="N592" s="206"/>
      <c r="O592" s="206"/>
      <c r="P592" s="207">
        <f>SUM(P593:P598)</f>
        <v>0</v>
      </c>
      <c r="Q592" s="206"/>
      <c r="R592" s="207">
        <f>SUM(R593:R598)</f>
        <v>0</v>
      </c>
      <c r="S592" s="206"/>
      <c r="T592" s="208">
        <f>SUM(T593:T598)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09" t="s">
        <v>220</v>
      </c>
      <c r="AT592" s="210" t="s">
        <v>75</v>
      </c>
      <c r="AU592" s="210" t="s">
        <v>81</v>
      </c>
      <c r="AY592" s="209" t="s">
        <v>198</v>
      </c>
      <c r="BK592" s="211">
        <f>SUM(BK593:BK598)</f>
        <v>0</v>
      </c>
    </row>
    <row r="593" s="2" customFormat="1" ht="16.5" customHeight="1">
      <c r="A593" s="39"/>
      <c r="B593" s="40"/>
      <c r="C593" s="214" t="s">
        <v>1125</v>
      </c>
      <c r="D593" s="214" t="s">
        <v>200</v>
      </c>
      <c r="E593" s="215" t="s">
        <v>1126</v>
      </c>
      <c r="F593" s="216" t="s">
        <v>1127</v>
      </c>
      <c r="G593" s="217" t="s">
        <v>1095</v>
      </c>
      <c r="H593" s="218">
        <v>1</v>
      </c>
      <c r="I593" s="219"/>
      <c r="J593" s="220">
        <f>ROUND(I593*H593,2)</f>
        <v>0</v>
      </c>
      <c r="K593" s="221"/>
      <c r="L593" s="45"/>
      <c r="M593" s="222" t="s">
        <v>1</v>
      </c>
      <c r="N593" s="223" t="s">
        <v>41</v>
      </c>
      <c r="O593" s="92"/>
      <c r="P593" s="224">
        <f>O593*H593</f>
        <v>0</v>
      </c>
      <c r="Q593" s="224">
        <v>0</v>
      </c>
      <c r="R593" s="224">
        <f>Q593*H593</f>
        <v>0</v>
      </c>
      <c r="S593" s="224">
        <v>0</v>
      </c>
      <c r="T593" s="22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6" t="s">
        <v>1096</v>
      </c>
      <c r="AT593" s="226" t="s">
        <v>200</v>
      </c>
      <c r="AU593" s="226" t="s">
        <v>86</v>
      </c>
      <c r="AY593" s="18" t="s">
        <v>198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18" t="s">
        <v>81</v>
      </c>
      <c r="BK593" s="227">
        <f>ROUND(I593*H593,2)</f>
        <v>0</v>
      </c>
      <c r="BL593" s="18" t="s">
        <v>1096</v>
      </c>
      <c r="BM593" s="226" t="s">
        <v>1128</v>
      </c>
    </row>
    <row r="594" s="15" customFormat="1">
      <c r="A594" s="15"/>
      <c r="B594" s="251"/>
      <c r="C594" s="252"/>
      <c r="D594" s="230" t="s">
        <v>206</v>
      </c>
      <c r="E594" s="253" t="s">
        <v>1</v>
      </c>
      <c r="F594" s="254" t="s">
        <v>1129</v>
      </c>
      <c r="G594" s="252"/>
      <c r="H594" s="253" t="s">
        <v>1</v>
      </c>
      <c r="I594" s="255"/>
      <c r="J594" s="252"/>
      <c r="K594" s="252"/>
      <c r="L594" s="256"/>
      <c r="M594" s="257"/>
      <c r="N594" s="258"/>
      <c r="O594" s="258"/>
      <c r="P594" s="258"/>
      <c r="Q594" s="258"/>
      <c r="R594" s="258"/>
      <c r="S594" s="258"/>
      <c r="T594" s="259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0" t="s">
        <v>206</v>
      </c>
      <c r="AU594" s="260" t="s">
        <v>86</v>
      </c>
      <c r="AV594" s="15" t="s">
        <v>81</v>
      </c>
      <c r="AW594" s="15" t="s">
        <v>32</v>
      </c>
      <c r="AX594" s="15" t="s">
        <v>76</v>
      </c>
      <c r="AY594" s="260" t="s">
        <v>198</v>
      </c>
    </row>
    <row r="595" s="13" customFormat="1">
      <c r="A595" s="13"/>
      <c r="B595" s="228"/>
      <c r="C595" s="229"/>
      <c r="D595" s="230" t="s">
        <v>206</v>
      </c>
      <c r="E595" s="231" t="s">
        <v>1</v>
      </c>
      <c r="F595" s="232" t="s">
        <v>81</v>
      </c>
      <c r="G595" s="229"/>
      <c r="H595" s="233">
        <v>1</v>
      </c>
      <c r="I595" s="234"/>
      <c r="J595" s="229"/>
      <c r="K595" s="229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206</v>
      </c>
      <c r="AU595" s="239" t="s">
        <v>86</v>
      </c>
      <c r="AV595" s="13" t="s">
        <v>86</v>
      </c>
      <c r="AW595" s="13" t="s">
        <v>32</v>
      </c>
      <c r="AX595" s="13" t="s">
        <v>81</v>
      </c>
      <c r="AY595" s="239" t="s">
        <v>198</v>
      </c>
    </row>
    <row r="596" s="2" customFormat="1" ht="16.5" customHeight="1">
      <c r="A596" s="39"/>
      <c r="B596" s="40"/>
      <c r="C596" s="214" t="s">
        <v>1130</v>
      </c>
      <c r="D596" s="214" t="s">
        <v>200</v>
      </c>
      <c r="E596" s="215" t="s">
        <v>1131</v>
      </c>
      <c r="F596" s="216" t="s">
        <v>1132</v>
      </c>
      <c r="G596" s="217" t="s">
        <v>1095</v>
      </c>
      <c r="H596" s="218">
        <v>1</v>
      </c>
      <c r="I596" s="219"/>
      <c r="J596" s="220">
        <f>ROUND(I596*H596,2)</f>
        <v>0</v>
      </c>
      <c r="K596" s="221"/>
      <c r="L596" s="45"/>
      <c r="M596" s="222" t="s">
        <v>1</v>
      </c>
      <c r="N596" s="223" t="s">
        <v>41</v>
      </c>
      <c r="O596" s="92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6" t="s">
        <v>1096</v>
      </c>
      <c r="AT596" s="226" t="s">
        <v>200</v>
      </c>
      <c r="AU596" s="226" t="s">
        <v>86</v>
      </c>
      <c r="AY596" s="18" t="s">
        <v>198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18" t="s">
        <v>81</v>
      </c>
      <c r="BK596" s="227">
        <f>ROUND(I596*H596,2)</f>
        <v>0</v>
      </c>
      <c r="BL596" s="18" t="s">
        <v>1096</v>
      </c>
      <c r="BM596" s="226" t="s">
        <v>1133</v>
      </c>
    </row>
    <row r="597" s="15" customFormat="1">
      <c r="A597" s="15"/>
      <c r="B597" s="251"/>
      <c r="C597" s="252"/>
      <c r="D597" s="230" t="s">
        <v>206</v>
      </c>
      <c r="E597" s="253" t="s">
        <v>1</v>
      </c>
      <c r="F597" s="254" t="s">
        <v>1134</v>
      </c>
      <c r="G597" s="252"/>
      <c r="H597" s="253" t="s">
        <v>1</v>
      </c>
      <c r="I597" s="255"/>
      <c r="J597" s="252"/>
      <c r="K597" s="252"/>
      <c r="L597" s="256"/>
      <c r="M597" s="257"/>
      <c r="N597" s="258"/>
      <c r="O597" s="258"/>
      <c r="P597" s="258"/>
      <c r="Q597" s="258"/>
      <c r="R597" s="258"/>
      <c r="S597" s="258"/>
      <c r="T597" s="259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0" t="s">
        <v>206</v>
      </c>
      <c r="AU597" s="260" t="s">
        <v>86</v>
      </c>
      <c r="AV597" s="15" t="s">
        <v>81</v>
      </c>
      <c r="AW597" s="15" t="s">
        <v>32</v>
      </c>
      <c r="AX597" s="15" t="s">
        <v>76</v>
      </c>
      <c r="AY597" s="260" t="s">
        <v>198</v>
      </c>
    </row>
    <row r="598" s="13" customFormat="1">
      <c r="A598" s="13"/>
      <c r="B598" s="228"/>
      <c r="C598" s="229"/>
      <c r="D598" s="230" t="s">
        <v>206</v>
      </c>
      <c r="E598" s="231" t="s">
        <v>1</v>
      </c>
      <c r="F598" s="232" t="s">
        <v>81</v>
      </c>
      <c r="G598" s="229"/>
      <c r="H598" s="233">
        <v>1</v>
      </c>
      <c r="I598" s="234"/>
      <c r="J598" s="229"/>
      <c r="K598" s="229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206</v>
      </c>
      <c r="AU598" s="239" t="s">
        <v>86</v>
      </c>
      <c r="AV598" s="13" t="s">
        <v>86</v>
      </c>
      <c r="AW598" s="13" t="s">
        <v>32</v>
      </c>
      <c r="AX598" s="13" t="s">
        <v>81</v>
      </c>
      <c r="AY598" s="239" t="s">
        <v>198</v>
      </c>
    </row>
    <row r="599" s="12" customFormat="1" ht="22.8" customHeight="1">
      <c r="A599" s="12"/>
      <c r="B599" s="198"/>
      <c r="C599" s="199"/>
      <c r="D599" s="200" t="s">
        <v>75</v>
      </c>
      <c r="E599" s="212" t="s">
        <v>1135</v>
      </c>
      <c r="F599" s="212" t="s">
        <v>1136</v>
      </c>
      <c r="G599" s="199"/>
      <c r="H599" s="199"/>
      <c r="I599" s="202"/>
      <c r="J599" s="213">
        <f>BK599</f>
        <v>0</v>
      </c>
      <c r="K599" s="199"/>
      <c r="L599" s="204"/>
      <c r="M599" s="205"/>
      <c r="N599" s="206"/>
      <c r="O599" s="206"/>
      <c r="P599" s="207">
        <f>SUM(P600:P604)</f>
        <v>0</v>
      </c>
      <c r="Q599" s="206"/>
      <c r="R599" s="207">
        <f>SUM(R600:R604)</f>
        <v>0</v>
      </c>
      <c r="S599" s="206"/>
      <c r="T599" s="208">
        <f>SUM(T600:T604)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09" t="s">
        <v>220</v>
      </c>
      <c r="AT599" s="210" t="s">
        <v>75</v>
      </c>
      <c r="AU599" s="210" t="s">
        <v>81</v>
      </c>
      <c r="AY599" s="209" t="s">
        <v>198</v>
      </c>
      <c r="BK599" s="211">
        <f>SUM(BK600:BK604)</f>
        <v>0</v>
      </c>
    </row>
    <row r="600" s="2" customFormat="1" ht="16.5" customHeight="1">
      <c r="A600" s="39"/>
      <c r="B600" s="40"/>
      <c r="C600" s="214" t="s">
        <v>1137</v>
      </c>
      <c r="D600" s="214" t="s">
        <v>200</v>
      </c>
      <c r="E600" s="215" t="s">
        <v>1138</v>
      </c>
      <c r="F600" s="216" t="s">
        <v>1139</v>
      </c>
      <c r="G600" s="217" t="s">
        <v>1095</v>
      </c>
      <c r="H600" s="218">
        <v>1</v>
      </c>
      <c r="I600" s="219"/>
      <c r="J600" s="220">
        <f>ROUND(I600*H600,2)</f>
        <v>0</v>
      </c>
      <c r="K600" s="221"/>
      <c r="L600" s="45"/>
      <c r="M600" s="222" t="s">
        <v>1</v>
      </c>
      <c r="N600" s="223" t="s">
        <v>41</v>
      </c>
      <c r="O600" s="92"/>
      <c r="P600" s="224">
        <f>O600*H600</f>
        <v>0</v>
      </c>
      <c r="Q600" s="224">
        <v>0</v>
      </c>
      <c r="R600" s="224">
        <f>Q600*H600</f>
        <v>0</v>
      </c>
      <c r="S600" s="224">
        <v>0</v>
      </c>
      <c r="T600" s="22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6" t="s">
        <v>1096</v>
      </c>
      <c r="AT600" s="226" t="s">
        <v>200</v>
      </c>
      <c r="AU600" s="226" t="s">
        <v>86</v>
      </c>
      <c r="AY600" s="18" t="s">
        <v>198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18" t="s">
        <v>81</v>
      </c>
      <c r="BK600" s="227">
        <f>ROUND(I600*H600,2)</f>
        <v>0</v>
      </c>
      <c r="BL600" s="18" t="s">
        <v>1096</v>
      </c>
      <c r="BM600" s="226" t="s">
        <v>1140</v>
      </c>
    </row>
    <row r="601" s="15" customFormat="1">
      <c r="A601" s="15"/>
      <c r="B601" s="251"/>
      <c r="C601" s="252"/>
      <c r="D601" s="230" t="s">
        <v>206</v>
      </c>
      <c r="E601" s="253" t="s">
        <v>1</v>
      </c>
      <c r="F601" s="254" t="s">
        <v>1141</v>
      </c>
      <c r="G601" s="252"/>
      <c r="H601" s="253" t="s">
        <v>1</v>
      </c>
      <c r="I601" s="255"/>
      <c r="J601" s="252"/>
      <c r="K601" s="252"/>
      <c r="L601" s="256"/>
      <c r="M601" s="257"/>
      <c r="N601" s="258"/>
      <c r="O601" s="258"/>
      <c r="P601" s="258"/>
      <c r="Q601" s="258"/>
      <c r="R601" s="258"/>
      <c r="S601" s="258"/>
      <c r="T601" s="259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0" t="s">
        <v>206</v>
      </c>
      <c r="AU601" s="260" t="s">
        <v>86</v>
      </c>
      <c r="AV601" s="15" t="s">
        <v>81</v>
      </c>
      <c r="AW601" s="15" t="s">
        <v>32</v>
      </c>
      <c r="AX601" s="15" t="s">
        <v>76</v>
      </c>
      <c r="AY601" s="260" t="s">
        <v>198</v>
      </c>
    </row>
    <row r="602" s="13" customFormat="1">
      <c r="A602" s="13"/>
      <c r="B602" s="228"/>
      <c r="C602" s="229"/>
      <c r="D602" s="230" t="s">
        <v>206</v>
      </c>
      <c r="E602" s="231" t="s">
        <v>1</v>
      </c>
      <c r="F602" s="232" t="s">
        <v>81</v>
      </c>
      <c r="G602" s="229"/>
      <c r="H602" s="233">
        <v>1</v>
      </c>
      <c r="I602" s="234"/>
      <c r="J602" s="229"/>
      <c r="K602" s="229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206</v>
      </c>
      <c r="AU602" s="239" t="s">
        <v>86</v>
      </c>
      <c r="AV602" s="13" t="s">
        <v>86</v>
      </c>
      <c r="AW602" s="13" t="s">
        <v>32</v>
      </c>
      <c r="AX602" s="13" t="s">
        <v>81</v>
      </c>
      <c r="AY602" s="239" t="s">
        <v>198</v>
      </c>
    </row>
    <row r="603" s="2" customFormat="1" ht="16.5" customHeight="1">
      <c r="A603" s="39"/>
      <c r="B603" s="40"/>
      <c r="C603" s="214" t="s">
        <v>1142</v>
      </c>
      <c r="D603" s="214" t="s">
        <v>200</v>
      </c>
      <c r="E603" s="215" t="s">
        <v>1143</v>
      </c>
      <c r="F603" s="216" t="s">
        <v>1144</v>
      </c>
      <c r="G603" s="217" t="s">
        <v>1095</v>
      </c>
      <c r="H603" s="218">
        <v>1</v>
      </c>
      <c r="I603" s="219"/>
      <c r="J603" s="220">
        <f>ROUND(I603*H603,2)</f>
        <v>0</v>
      </c>
      <c r="K603" s="221"/>
      <c r="L603" s="45"/>
      <c r="M603" s="222" t="s">
        <v>1</v>
      </c>
      <c r="N603" s="223" t="s">
        <v>41</v>
      </c>
      <c r="O603" s="92"/>
      <c r="P603" s="224">
        <f>O603*H603</f>
        <v>0</v>
      </c>
      <c r="Q603" s="224">
        <v>0</v>
      </c>
      <c r="R603" s="224">
        <f>Q603*H603</f>
        <v>0</v>
      </c>
      <c r="S603" s="224">
        <v>0</v>
      </c>
      <c r="T603" s="22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6" t="s">
        <v>1096</v>
      </c>
      <c r="AT603" s="226" t="s">
        <v>200</v>
      </c>
      <c r="AU603" s="226" t="s">
        <v>86</v>
      </c>
      <c r="AY603" s="18" t="s">
        <v>198</v>
      </c>
      <c r="BE603" s="227">
        <f>IF(N603="základní",J603,0)</f>
        <v>0</v>
      </c>
      <c r="BF603" s="227">
        <f>IF(N603="snížená",J603,0)</f>
        <v>0</v>
      </c>
      <c r="BG603" s="227">
        <f>IF(N603="zákl. přenesená",J603,0)</f>
        <v>0</v>
      </c>
      <c r="BH603" s="227">
        <f>IF(N603="sníž. přenesená",J603,0)</f>
        <v>0</v>
      </c>
      <c r="BI603" s="227">
        <f>IF(N603="nulová",J603,0)</f>
        <v>0</v>
      </c>
      <c r="BJ603" s="18" t="s">
        <v>81</v>
      </c>
      <c r="BK603" s="227">
        <f>ROUND(I603*H603,2)</f>
        <v>0</v>
      </c>
      <c r="BL603" s="18" t="s">
        <v>1096</v>
      </c>
      <c r="BM603" s="226" t="s">
        <v>1145</v>
      </c>
    </row>
    <row r="604" s="2" customFormat="1" ht="16.5" customHeight="1">
      <c r="A604" s="39"/>
      <c r="B604" s="40"/>
      <c r="C604" s="214" t="s">
        <v>1146</v>
      </c>
      <c r="D604" s="214" t="s">
        <v>200</v>
      </c>
      <c r="E604" s="215" t="s">
        <v>1147</v>
      </c>
      <c r="F604" s="216" t="s">
        <v>1148</v>
      </c>
      <c r="G604" s="217" t="s">
        <v>1095</v>
      </c>
      <c r="H604" s="218">
        <v>1</v>
      </c>
      <c r="I604" s="219"/>
      <c r="J604" s="220">
        <f>ROUND(I604*H604,2)</f>
        <v>0</v>
      </c>
      <c r="K604" s="221"/>
      <c r="L604" s="45"/>
      <c r="M604" s="284" t="s">
        <v>1</v>
      </c>
      <c r="N604" s="285" t="s">
        <v>41</v>
      </c>
      <c r="O604" s="286"/>
      <c r="P604" s="287">
        <f>O604*H604</f>
        <v>0</v>
      </c>
      <c r="Q604" s="287">
        <v>0</v>
      </c>
      <c r="R604" s="287">
        <f>Q604*H604</f>
        <v>0</v>
      </c>
      <c r="S604" s="287">
        <v>0</v>
      </c>
      <c r="T604" s="288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6" t="s">
        <v>1096</v>
      </c>
      <c r="AT604" s="226" t="s">
        <v>200</v>
      </c>
      <c r="AU604" s="226" t="s">
        <v>86</v>
      </c>
      <c r="AY604" s="18" t="s">
        <v>198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8" t="s">
        <v>81</v>
      </c>
      <c r="BK604" s="227">
        <f>ROUND(I604*H604,2)</f>
        <v>0</v>
      </c>
      <c r="BL604" s="18" t="s">
        <v>1096</v>
      </c>
      <c r="BM604" s="226" t="s">
        <v>1149</v>
      </c>
    </row>
    <row r="605" s="2" customFormat="1" ht="6.96" customHeight="1">
      <c r="A605" s="39"/>
      <c r="B605" s="67"/>
      <c r="C605" s="68"/>
      <c r="D605" s="68"/>
      <c r="E605" s="68"/>
      <c r="F605" s="68"/>
      <c r="G605" s="68"/>
      <c r="H605" s="68"/>
      <c r="I605" s="68"/>
      <c r="J605" s="68"/>
      <c r="K605" s="68"/>
      <c r="L605" s="45"/>
      <c r="M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</row>
  </sheetData>
  <sheetProtection sheet="1" autoFilter="0" formatColumns="0" formatRows="0" objects="1" scenarios="1" spinCount="100000" saltValue="q/Lg0uY5YrXtZe8dsVB11fSFI1Z6qSDU4l1JvrUcXJDfHuXaXty5qDjv0inLVIe0vn/QJGyKuFIsyetsCkKLfg==" hashValue="HtiHZM0MdTuGACU/mTBbkA87trzzJ4ibQHfZex/W88ddiWfcnWz92RDVVyh0in6hsHC3ETpXEi2x8J9I4TWxFA==" algorithmName="SHA-512" password="C422"/>
  <autoFilter ref="C140:K604"/>
  <mergeCells count="6">
    <mergeCell ref="E7:H7"/>
    <mergeCell ref="E16:H16"/>
    <mergeCell ref="E25:H25"/>
    <mergeCell ref="E85:H85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1150</v>
      </c>
      <c r="H4" s="21"/>
    </row>
    <row r="5" s="1" customFormat="1" ht="12" customHeight="1">
      <c r="B5" s="21"/>
      <c r="C5" s="289" t="s">
        <v>13</v>
      </c>
      <c r="D5" s="143" t="s">
        <v>14</v>
      </c>
      <c r="E5" s="1"/>
      <c r="F5" s="1"/>
      <c r="H5" s="21"/>
    </row>
    <row r="6" s="1" customFormat="1" ht="36.96" customHeight="1">
      <c r="B6" s="21"/>
      <c r="C6" s="290" t="s">
        <v>16</v>
      </c>
      <c r="D6" s="291" t="s">
        <v>17</v>
      </c>
      <c r="E6" s="1"/>
      <c r="F6" s="1"/>
      <c r="H6" s="21"/>
    </row>
    <row r="7" s="1" customFormat="1" ht="16.5" customHeight="1">
      <c r="B7" s="21"/>
      <c r="C7" s="137" t="s">
        <v>22</v>
      </c>
      <c r="D7" s="140" t="str">
        <f>'Rekapitulace stavby'!AN8</f>
        <v>31. 1. 2025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92"/>
      <c r="C9" s="293" t="s">
        <v>57</v>
      </c>
      <c r="D9" s="294" t="s">
        <v>58</v>
      </c>
      <c r="E9" s="294" t="s">
        <v>185</v>
      </c>
      <c r="F9" s="295" t="s">
        <v>1151</v>
      </c>
      <c r="G9" s="186"/>
      <c r="H9" s="292"/>
    </row>
    <row r="10" s="2" customFormat="1" ht="26.4" customHeight="1">
      <c r="A10" s="39"/>
      <c r="B10" s="45"/>
      <c r="C10" s="296" t="s">
        <v>14</v>
      </c>
      <c r="D10" s="296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97" t="s">
        <v>127</v>
      </c>
      <c r="D11" s="298" t="s">
        <v>128</v>
      </c>
      <c r="E11" s="299" t="s">
        <v>1</v>
      </c>
      <c r="F11" s="300">
        <v>0.95399999999999996</v>
      </c>
      <c r="G11" s="39"/>
      <c r="H11" s="45"/>
    </row>
    <row r="12" s="2" customFormat="1" ht="16.8" customHeight="1">
      <c r="A12" s="39"/>
      <c r="B12" s="45"/>
      <c r="C12" s="301" t="s">
        <v>1</v>
      </c>
      <c r="D12" s="301" t="s">
        <v>697</v>
      </c>
      <c r="E12" s="18" t="s">
        <v>1</v>
      </c>
      <c r="F12" s="302">
        <v>0.95399999999999996</v>
      </c>
      <c r="G12" s="39"/>
      <c r="H12" s="45"/>
    </row>
    <row r="13" s="2" customFormat="1" ht="16.8" customHeight="1">
      <c r="A13" s="39"/>
      <c r="B13" s="45"/>
      <c r="C13" s="301" t="s">
        <v>127</v>
      </c>
      <c r="D13" s="301" t="s">
        <v>208</v>
      </c>
      <c r="E13" s="18" t="s">
        <v>1</v>
      </c>
      <c r="F13" s="302">
        <v>0.95399999999999996</v>
      </c>
      <c r="G13" s="39"/>
      <c r="H13" s="45"/>
    </row>
    <row r="14" s="2" customFormat="1" ht="16.8" customHeight="1">
      <c r="A14" s="39"/>
      <c r="B14" s="45"/>
      <c r="C14" s="303" t="s">
        <v>1152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301" t="s">
        <v>694</v>
      </c>
      <c r="D15" s="301" t="s">
        <v>695</v>
      </c>
      <c r="E15" s="18" t="s">
        <v>203</v>
      </c>
      <c r="F15" s="302">
        <v>0.95399999999999996</v>
      </c>
      <c r="G15" s="39"/>
      <c r="H15" s="45"/>
    </row>
    <row r="16" s="2" customFormat="1" ht="16.8" customHeight="1">
      <c r="A16" s="39"/>
      <c r="B16" s="45"/>
      <c r="C16" s="301" t="s">
        <v>709</v>
      </c>
      <c r="D16" s="301" t="s">
        <v>710</v>
      </c>
      <c r="E16" s="18" t="s">
        <v>203</v>
      </c>
      <c r="F16" s="302">
        <v>1.0489999999999999</v>
      </c>
      <c r="G16" s="39"/>
      <c r="H16" s="45"/>
    </row>
    <row r="17" s="2" customFormat="1" ht="16.8" customHeight="1">
      <c r="A17" s="39"/>
      <c r="B17" s="45"/>
      <c r="C17" s="301" t="s">
        <v>720</v>
      </c>
      <c r="D17" s="301" t="s">
        <v>721</v>
      </c>
      <c r="E17" s="18" t="s">
        <v>203</v>
      </c>
      <c r="F17" s="302">
        <v>0.95399999999999996</v>
      </c>
      <c r="G17" s="39"/>
      <c r="H17" s="45"/>
    </row>
    <row r="18" s="2" customFormat="1" ht="16.8" customHeight="1">
      <c r="A18" s="39"/>
      <c r="B18" s="45"/>
      <c r="C18" s="301" t="s">
        <v>724</v>
      </c>
      <c r="D18" s="301" t="s">
        <v>725</v>
      </c>
      <c r="E18" s="18" t="s">
        <v>203</v>
      </c>
      <c r="F18" s="302">
        <v>0.95399999999999996</v>
      </c>
      <c r="G18" s="39"/>
      <c r="H18" s="45"/>
    </row>
    <row r="19" s="2" customFormat="1" ht="16.8" customHeight="1">
      <c r="A19" s="39"/>
      <c r="B19" s="45"/>
      <c r="C19" s="301" t="s">
        <v>1067</v>
      </c>
      <c r="D19" s="301" t="s">
        <v>1068</v>
      </c>
      <c r="E19" s="18" t="s">
        <v>203</v>
      </c>
      <c r="F19" s="302">
        <v>232.381</v>
      </c>
      <c r="G19" s="39"/>
      <c r="H19" s="45"/>
    </row>
    <row r="20" s="2" customFormat="1" ht="16.8" customHeight="1">
      <c r="A20" s="39"/>
      <c r="B20" s="45"/>
      <c r="C20" s="301" t="s">
        <v>699</v>
      </c>
      <c r="D20" s="301" t="s">
        <v>700</v>
      </c>
      <c r="E20" s="18" t="s">
        <v>203</v>
      </c>
      <c r="F20" s="302">
        <v>1.145</v>
      </c>
      <c r="G20" s="39"/>
      <c r="H20" s="45"/>
    </row>
    <row r="21" s="2" customFormat="1" ht="16.8" customHeight="1">
      <c r="A21" s="39"/>
      <c r="B21" s="45"/>
      <c r="C21" s="297" t="s">
        <v>109</v>
      </c>
      <c r="D21" s="298" t="s">
        <v>110</v>
      </c>
      <c r="E21" s="299" t="s">
        <v>1</v>
      </c>
      <c r="F21" s="300">
        <v>13.557</v>
      </c>
      <c r="G21" s="39"/>
      <c r="H21" s="45"/>
    </row>
    <row r="22" s="2" customFormat="1" ht="16.8" customHeight="1">
      <c r="A22" s="39"/>
      <c r="B22" s="45"/>
      <c r="C22" s="297" t="s">
        <v>87</v>
      </c>
      <c r="D22" s="298" t="s">
        <v>88</v>
      </c>
      <c r="E22" s="299" t="s">
        <v>1</v>
      </c>
      <c r="F22" s="300">
        <v>16.890000000000001</v>
      </c>
      <c r="G22" s="39"/>
      <c r="H22" s="45"/>
    </row>
    <row r="23" s="2" customFormat="1" ht="16.8" customHeight="1">
      <c r="A23" s="39"/>
      <c r="B23" s="45"/>
      <c r="C23" s="297" t="s">
        <v>102</v>
      </c>
      <c r="D23" s="298" t="s">
        <v>102</v>
      </c>
      <c r="E23" s="299" t="s">
        <v>1</v>
      </c>
      <c r="F23" s="300">
        <v>263.39999999999998</v>
      </c>
      <c r="G23" s="39"/>
      <c r="H23" s="45"/>
    </row>
    <row r="24" s="2" customFormat="1" ht="16.8" customHeight="1">
      <c r="A24" s="39"/>
      <c r="B24" s="45"/>
      <c r="C24" s="301" t="s">
        <v>102</v>
      </c>
      <c r="D24" s="301" t="s">
        <v>443</v>
      </c>
      <c r="E24" s="18" t="s">
        <v>1</v>
      </c>
      <c r="F24" s="302">
        <v>263.39999999999998</v>
      </c>
      <c r="G24" s="39"/>
      <c r="H24" s="45"/>
    </row>
    <row r="25" s="2" customFormat="1" ht="16.8" customHeight="1">
      <c r="A25" s="39"/>
      <c r="B25" s="45"/>
      <c r="C25" s="303" t="s">
        <v>1152</v>
      </c>
      <c r="D25" s="39"/>
      <c r="E25" s="39"/>
      <c r="F25" s="39"/>
      <c r="G25" s="39"/>
      <c r="H25" s="45"/>
    </row>
    <row r="26" s="2" customFormat="1">
      <c r="A26" s="39"/>
      <c r="B26" s="45"/>
      <c r="C26" s="301" t="s">
        <v>440</v>
      </c>
      <c r="D26" s="301" t="s">
        <v>441</v>
      </c>
      <c r="E26" s="18" t="s">
        <v>203</v>
      </c>
      <c r="F26" s="302">
        <v>263.39999999999998</v>
      </c>
      <c r="G26" s="39"/>
      <c r="H26" s="45"/>
    </row>
    <row r="27" s="2" customFormat="1">
      <c r="A27" s="39"/>
      <c r="B27" s="45"/>
      <c r="C27" s="301" t="s">
        <v>445</v>
      </c>
      <c r="D27" s="301" t="s">
        <v>446</v>
      </c>
      <c r="E27" s="18" t="s">
        <v>203</v>
      </c>
      <c r="F27" s="302">
        <v>3951</v>
      </c>
      <c r="G27" s="39"/>
      <c r="H27" s="45"/>
    </row>
    <row r="28" s="2" customFormat="1">
      <c r="A28" s="39"/>
      <c r="B28" s="45"/>
      <c r="C28" s="301" t="s">
        <v>450</v>
      </c>
      <c r="D28" s="301" t="s">
        <v>451</v>
      </c>
      <c r="E28" s="18" t="s">
        <v>203</v>
      </c>
      <c r="F28" s="302">
        <v>263.39999999999998</v>
      </c>
      <c r="G28" s="39"/>
      <c r="H28" s="45"/>
    </row>
    <row r="29" s="2" customFormat="1" ht="16.8" customHeight="1">
      <c r="A29" s="39"/>
      <c r="B29" s="45"/>
      <c r="C29" s="301" t="s">
        <v>453</v>
      </c>
      <c r="D29" s="301" t="s">
        <v>454</v>
      </c>
      <c r="E29" s="18" t="s">
        <v>203</v>
      </c>
      <c r="F29" s="302">
        <v>263.39999999999998</v>
      </c>
      <c r="G29" s="39"/>
      <c r="H29" s="45"/>
    </row>
    <row r="30" s="2" customFormat="1" ht="16.8" customHeight="1">
      <c r="A30" s="39"/>
      <c r="B30" s="45"/>
      <c r="C30" s="301" t="s">
        <v>457</v>
      </c>
      <c r="D30" s="301" t="s">
        <v>458</v>
      </c>
      <c r="E30" s="18" t="s">
        <v>203</v>
      </c>
      <c r="F30" s="302">
        <v>3951</v>
      </c>
      <c r="G30" s="39"/>
      <c r="H30" s="45"/>
    </row>
    <row r="31" s="2" customFormat="1" ht="16.8" customHeight="1">
      <c r="A31" s="39"/>
      <c r="B31" s="45"/>
      <c r="C31" s="301" t="s">
        <v>461</v>
      </c>
      <c r="D31" s="301" t="s">
        <v>462</v>
      </c>
      <c r="E31" s="18" t="s">
        <v>203</v>
      </c>
      <c r="F31" s="302">
        <v>263.39999999999998</v>
      </c>
      <c r="G31" s="39"/>
      <c r="H31" s="45"/>
    </row>
    <row r="32" s="2" customFormat="1" ht="16.8" customHeight="1">
      <c r="A32" s="39"/>
      <c r="B32" s="45"/>
      <c r="C32" s="297" t="s">
        <v>143</v>
      </c>
      <c r="D32" s="298" t="s">
        <v>144</v>
      </c>
      <c r="E32" s="299" t="s">
        <v>1</v>
      </c>
      <c r="F32" s="300">
        <v>232.381</v>
      </c>
      <c r="G32" s="39"/>
      <c r="H32" s="45"/>
    </row>
    <row r="33" s="2" customFormat="1" ht="16.8" customHeight="1">
      <c r="A33" s="39"/>
      <c r="B33" s="45"/>
      <c r="C33" s="301" t="s">
        <v>1</v>
      </c>
      <c r="D33" s="301" t="s">
        <v>1070</v>
      </c>
      <c r="E33" s="18" t="s">
        <v>1</v>
      </c>
      <c r="F33" s="302">
        <v>32.381</v>
      </c>
      <c r="G33" s="39"/>
      <c r="H33" s="45"/>
    </row>
    <row r="34" s="2" customFormat="1" ht="16.8" customHeight="1">
      <c r="A34" s="39"/>
      <c r="B34" s="45"/>
      <c r="C34" s="301" t="s">
        <v>1</v>
      </c>
      <c r="D34" s="301" t="s">
        <v>1071</v>
      </c>
      <c r="E34" s="18" t="s">
        <v>1</v>
      </c>
      <c r="F34" s="302">
        <v>200</v>
      </c>
      <c r="G34" s="39"/>
      <c r="H34" s="45"/>
    </row>
    <row r="35" s="2" customFormat="1" ht="16.8" customHeight="1">
      <c r="A35" s="39"/>
      <c r="B35" s="45"/>
      <c r="C35" s="301" t="s">
        <v>143</v>
      </c>
      <c r="D35" s="301" t="s">
        <v>208</v>
      </c>
      <c r="E35" s="18" t="s">
        <v>1</v>
      </c>
      <c r="F35" s="302">
        <v>232.381</v>
      </c>
      <c r="G35" s="39"/>
      <c r="H35" s="45"/>
    </row>
    <row r="36" s="2" customFormat="1" ht="16.8" customHeight="1">
      <c r="A36" s="39"/>
      <c r="B36" s="45"/>
      <c r="C36" s="303" t="s">
        <v>1152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301" t="s">
        <v>1067</v>
      </c>
      <c r="D37" s="301" t="s">
        <v>1068</v>
      </c>
      <c r="E37" s="18" t="s">
        <v>203</v>
      </c>
      <c r="F37" s="302">
        <v>232.381</v>
      </c>
      <c r="G37" s="39"/>
      <c r="H37" s="45"/>
    </row>
    <row r="38" s="2" customFormat="1" ht="16.8" customHeight="1">
      <c r="A38" s="39"/>
      <c r="B38" s="45"/>
      <c r="C38" s="301" t="s">
        <v>1073</v>
      </c>
      <c r="D38" s="301" t="s">
        <v>1074</v>
      </c>
      <c r="E38" s="18" t="s">
        <v>203</v>
      </c>
      <c r="F38" s="302">
        <v>232.381</v>
      </c>
      <c r="G38" s="39"/>
      <c r="H38" s="45"/>
    </row>
    <row r="39" s="2" customFormat="1" ht="16.8" customHeight="1">
      <c r="A39" s="39"/>
      <c r="B39" s="45"/>
      <c r="C39" s="301" t="s">
        <v>1077</v>
      </c>
      <c r="D39" s="301" t="s">
        <v>1078</v>
      </c>
      <c r="E39" s="18" t="s">
        <v>203</v>
      </c>
      <c r="F39" s="302">
        <v>232.381</v>
      </c>
      <c r="G39" s="39"/>
      <c r="H39" s="45"/>
    </row>
    <row r="40" s="2" customFormat="1">
      <c r="A40" s="39"/>
      <c r="B40" s="45"/>
      <c r="C40" s="301" t="s">
        <v>1081</v>
      </c>
      <c r="D40" s="301" t="s">
        <v>1082</v>
      </c>
      <c r="E40" s="18" t="s">
        <v>203</v>
      </c>
      <c r="F40" s="302">
        <v>232.381</v>
      </c>
      <c r="G40" s="39"/>
      <c r="H40" s="45"/>
    </row>
    <row r="41" s="2" customFormat="1">
      <c r="A41" s="39"/>
      <c r="B41" s="45"/>
      <c r="C41" s="301" t="s">
        <v>1085</v>
      </c>
      <c r="D41" s="301" t="s">
        <v>1086</v>
      </c>
      <c r="E41" s="18" t="s">
        <v>203</v>
      </c>
      <c r="F41" s="302">
        <v>232.381</v>
      </c>
      <c r="G41" s="39"/>
      <c r="H41" s="45"/>
    </row>
    <row r="42" s="2" customFormat="1" ht="16.8" customHeight="1">
      <c r="A42" s="39"/>
      <c r="B42" s="45"/>
      <c r="C42" s="297" t="s">
        <v>140</v>
      </c>
      <c r="D42" s="298" t="s">
        <v>141</v>
      </c>
      <c r="E42" s="299" t="s">
        <v>1</v>
      </c>
      <c r="F42" s="300">
        <v>180.01900000000001</v>
      </c>
      <c r="G42" s="39"/>
      <c r="H42" s="45"/>
    </row>
    <row r="43" s="2" customFormat="1" ht="16.8" customHeight="1">
      <c r="A43" s="39"/>
      <c r="B43" s="45"/>
      <c r="C43" s="301" t="s">
        <v>1</v>
      </c>
      <c r="D43" s="301" t="s">
        <v>1052</v>
      </c>
      <c r="E43" s="18" t="s">
        <v>1</v>
      </c>
      <c r="F43" s="302">
        <v>58.5</v>
      </c>
      <c r="G43" s="39"/>
      <c r="H43" s="45"/>
    </row>
    <row r="44" s="2" customFormat="1" ht="16.8" customHeight="1">
      <c r="A44" s="39"/>
      <c r="B44" s="45"/>
      <c r="C44" s="301" t="s">
        <v>1</v>
      </c>
      <c r="D44" s="301" t="s">
        <v>1053</v>
      </c>
      <c r="E44" s="18" t="s">
        <v>1</v>
      </c>
      <c r="F44" s="302">
        <v>60</v>
      </c>
      <c r="G44" s="39"/>
      <c r="H44" s="45"/>
    </row>
    <row r="45" s="2" customFormat="1" ht="16.8" customHeight="1">
      <c r="A45" s="39"/>
      <c r="B45" s="45"/>
      <c r="C45" s="301" t="s">
        <v>1</v>
      </c>
      <c r="D45" s="301" t="s">
        <v>1054</v>
      </c>
      <c r="E45" s="18" t="s">
        <v>1</v>
      </c>
      <c r="F45" s="302">
        <v>54.5</v>
      </c>
      <c r="G45" s="39"/>
      <c r="H45" s="45"/>
    </row>
    <row r="46" s="2" customFormat="1" ht="16.8" customHeight="1">
      <c r="A46" s="39"/>
      <c r="B46" s="45"/>
      <c r="C46" s="301" t="s">
        <v>1</v>
      </c>
      <c r="D46" s="301" t="s">
        <v>640</v>
      </c>
      <c r="E46" s="18" t="s">
        <v>1</v>
      </c>
      <c r="F46" s="302">
        <v>7.0190000000000001</v>
      </c>
      <c r="G46" s="39"/>
      <c r="H46" s="45"/>
    </row>
    <row r="47" s="2" customFormat="1" ht="16.8" customHeight="1">
      <c r="A47" s="39"/>
      <c r="B47" s="45"/>
      <c r="C47" s="301" t="s">
        <v>140</v>
      </c>
      <c r="D47" s="301" t="s">
        <v>208</v>
      </c>
      <c r="E47" s="18" t="s">
        <v>1</v>
      </c>
      <c r="F47" s="302">
        <v>180.01900000000001</v>
      </c>
      <c r="G47" s="39"/>
      <c r="H47" s="45"/>
    </row>
    <row r="48" s="2" customFormat="1" ht="16.8" customHeight="1">
      <c r="A48" s="39"/>
      <c r="B48" s="45"/>
      <c r="C48" s="303" t="s">
        <v>1152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01" t="s">
        <v>1049</v>
      </c>
      <c r="D49" s="301" t="s">
        <v>1050</v>
      </c>
      <c r="E49" s="18" t="s">
        <v>203</v>
      </c>
      <c r="F49" s="302">
        <v>180.01900000000001</v>
      </c>
      <c r="G49" s="39"/>
      <c r="H49" s="45"/>
    </row>
    <row r="50" s="2" customFormat="1" ht="16.8" customHeight="1">
      <c r="A50" s="39"/>
      <c r="B50" s="45"/>
      <c r="C50" s="301" t="s">
        <v>1041</v>
      </c>
      <c r="D50" s="301" t="s">
        <v>1042</v>
      </c>
      <c r="E50" s="18" t="s">
        <v>203</v>
      </c>
      <c r="F50" s="302">
        <v>180.01900000000001</v>
      </c>
      <c r="G50" s="39"/>
      <c r="H50" s="45"/>
    </row>
    <row r="51" s="2" customFormat="1" ht="16.8" customHeight="1">
      <c r="A51" s="39"/>
      <c r="B51" s="45"/>
      <c r="C51" s="301" t="s">
        <v>1045</v>
      </c>
      <c r="D51" s="301" t="s">
        <v>1046</v>
      </c>
      <c r="E51" s="18" t="s">
        <v>203</v>
      </c>
      <c r="F51" s="302">
        <v>180.01900000000001</v>
      </c>
      <c r="G51" s="39"/>
      <c r="H51" s="45"/>
    </row>
    <row r="52" s="2" customFormat="1" ht="16.8" customHeight="1">
      <c r="A52" s="39"/>
      <c r="B52" s="45"/>
      <c r="C52" s="301" t="s">
        <v>1056</v>
      </c>
      <c r="D52" s="301" t="s">
        <v>1057</v>
      </c>
      <c r="E52" s="18" t="s">
        <v>203</v>
      </c>
      <c r="F52" s="302">
        <v>180.01900000000001</v>
      </c>
      <c r="G52" s="39"/>
      <c r="H52" s="45"/>
    </row>
    <row r="53" s="2" customFormat="1" ht="16.8" customHeight="1">
      <c r="A53" s="39"/>
      <c r="B53" s="45"/>
      <c r="C53" s="301" t="s">
        <v>1061</v>
      </c>
      <c r="D53" s="301" t="s">
        <v>1062</v>
      </c>
      <c r="E53" s="18" t="s">
        <v>203</v>
      </c>
      <c r="F53" s="302">
        <v>180.01900000000001</v>
      </c>
      <c r="G53" s="39"/>
      <c r="H53" s="45"/>
    </row>
    <row r="54" s="2" customFormat="1" ht="16.8" customHeight="1">
      <c r="A54" s="39"/>
      <c r="B54" s="45"/>
      <c r="C54" s="297" t="s">
        <v>138</v>
      </c>
      <c r="D54" s="298" t="s">
        <v>139</v>
      </c>
      <c r="E54" s="299" t="s">
        <v>1</v>
      </c>
      <c r="F54" s="300">
        <v>0.82499999999999996</v>
      </c>
      <c r="G54" s="39"/>
      <c r="H54" s="45"/>
    </row>
    <row r="55" s="2" customFormat="1" ht="16.8" customHeight="1">
      <c r="A55" s="39"/>
      <c r="B55" s="45"/>
      <c r="C55" s="301" t="s">
        <v>1</v>
      </c>
      <c r="D55" s="301" t="s">
        <v>1022</v>
      </c>
      <c r="E55" s="18" t="s">
        <v>1</v>
      </c>
      <c r="F55" s="302">
        <v>0</v>
      </c>
      <c r="G55" s="39"/>
      <c r="H55" s="45"/>
    </row>
    <row r="56" s="2" customFormat="1" ht="16.8" customHeight="1">
      <c r="A56" s="39"/>
      <c r="B56" s="45"/>
      <c r="C56" s="301" t="s">
        <v>1</v>
      </c>
      <c r="D56" s="301" t="s">
        <v>124</v>
      </c>
      <c r="E56" s="18" t="s">
        <v>1</v>
      </c>
      <c r="F56" s="302">
        <v>0.82499999999999996</v>
      </c>
      <c r="G56" s="39"/>
      <c r="H56" s="45"/>
    </row>
    <row r="57" s="2" customFormat="1" ht="16.8" customHeight="1">
      <c r="A57" s="39"/>
      <c r="B57" s="45"/>
      <c r="C57" s="301" t="s">
        <v>138</v>
      </c>
      <c r="D57" s="301" t="s">
        <v>354</v>
      </c>
      <c r="E57" s="18" t="s">
        <v>1</v>
      </c>
      <c r="F57" s="302">
        <v>0.82499999999999996</v>
      </c>
      <c r="G57" s="39"/>
      <c r="H57" s="45"/>
    </row>
    <row r="58" s="2" customFormat="1" ht="16.8" customHeight="1">
      <c r="A58" s="39"/>
      <c r="B58" s="45"/>
      <c r="C58" s="303" t="s">
        <v>1152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01" t="s">
        <v>1019</v>
      </c>
      <c r="D59" s="301" t="s">
        <v>1020</v>
      </c>
      <c r="E59" s="18" t="s">
        <v>491</v>
      </c>
      <c r="F59" s="302">
        <v>37.125</v>
      </c>
      <c r="G59" s="39"/>
      <c r="H59" s="45"/>
    </row>
    <row r="60" s="2" customFormat="1" ht="16.8" customHeight="1">
      <c r="A60" s="39"/>
      <c r="B60" s="45"/>
      <c r="C60" s="301" t="s">
        <v>1026</v>
      </c>
      <c r="D60" s="301" t="s">
        <v>1027</v>
      </c>
      <c r="E60" s="18" t="s">
        <v>491</v>
      </c>
      <c r="F60" s="302">
        <v>42.694000000000003</v>
      </c>
      <c r="G60" s="39"/>
      <c r="H60" s="45"/>
    </row>
    <row r="61" s="2" customFormat="1" ht="16.8" customHeight="1">
      <c r="A61" s="39"/>
      <c r="B61" s="45"/>
      <c r="C61" s="297" t="s">
        <v>107</v>
      </c>
      <c r="D61" s="298" t="s">
        <v>107</v>
      </c>
      <c r="E61" s="299" t="s">
        <v>1</v>
      </c>
      <c r="F61" s="300">
        <v>0.33100000000000002</v>
      </c>
      <c r="G61" s="39"/>
      <c r="H61" s="45"/>
    </row>
    <row r="62" s="2" customFormat="1" ht="16.8" customHeight="1">
      <c r="A62" s="39"/>
      <c r="B62" s="45"/>
      <c r="C62" s="301" t="s">
        <v>107</v>
      </c>
      <c r="D62" s="301" t="s">
        <v>108</v>
      </c>
      <c r="E62" s="18" t="s">
        <v>1</v>
      </c>
      <c r="F62" s="302">
        <v>0.33100000000000002</v>
      </c>
      <c r="G62" s="39"/>
      <c r="H62" s="45"/>
    </row>
    <row r="63" s="2" customFormat="1" ht="16.8" customHeight="1">
      <c r="A63" s="39"/>
      <c r="B63" s="45"/>
      <c r="C63" s="303" t="s">
        <v>1152</v>
      </c>
      <c r="D63" s="39"/>
      <c r="E63" s="39"/>
      <c r="F63" s="39"/>
      <c r="G63" s="39"/>
      <c r="H63" s="45"/>
    </row>
    <row r="64" s="2" customFormat="1">
      <c r="A64" s="39"/>
      <c r="B64" s="45"/>
      <c r="C64" s="301" t="s">
        <v>217</v>
      </c>
      <c r="D64" s="301" t="s">
        <v>218</v>
      </c>
      <c r="E64" s="18" t="s">
        <v>215</v>
      </c>
      <c r="F64" s="302">
        <v>0.33100000000000002</v>
      </c>
      <c r="G64" s="39"/>
      <c r="H64" s="45"/>
    </row>
    <row r="65" s="2" customFormat="1">
      <c r="A65" s="39"/>
      <c r="B65" s="45"/>
      <c r="C65" s="301" t="s">
        <v>213</v>
      </c>
      <c r="D65" s="301" t="s">
        <v>214</v>
      </c>
      <c r="E65" s="18" t="s">
        <v>215</v>
      </c>
      <c r="F65" s="302">
        <v>0.33100000000000002</v>
      </c>
      <c r="G65" s="39"/>
      <c r="H65" s="45"/>
    </row>
    <row r="66" s="2" customFormat="1" ht="16.8" customHeight="1">
      <c r="A66" s="39"/>
      <c r="B66" s="45"/>
      <c r="C66" s="301" t="s">
        <v>221</v>
      </c>
      <c r="D66" s="301" t="s">
        <v>222</v>
      </c>
      <c r="E66" s="18" t="s">
        <v>215</v>
      </c>
      <c r="F66" s="302">
        <v>0.33100000000000002</v>
      </c>
      <c r="G66" s="39"/>
      <c r="H66" s="45"/>
    </row>
    <row r="67" s="2" customFormat="1">
      <c r="A67" s="39"/>
      <c r="B67" s="45"/>
      <c r="C67" s="301" t="s">
        <v>225</v>
      </c>
      <c r="D67" s="301" t="s">
        <v>226</v>
      </c>
      <c r="E67" s="18" t="s">
        <v>227</v>
      </c>
      <c r="F67" s="302">
        <v>0.59599999999999997</v>
      </c>
      <c r="G67" s="39"/>
      <c r="H67" s="45"/>
    </row>
    <row r="68" s="2" customFormat="1" ht="16.8" customHeight="1">
      <c r="A68" s="39"/>
      <c r="B68" s="45"/>
      <c r="C68" s="301" t="s">
        <v>231</v>
      </c>
      <c r="D68" s="301" t="s">
        <v>232</v>
      </c>
      <c r="E68" s="18" t="s">
        <v>215</v>
      </c>
      <c r="F68" s="302">
        <v>0.33100000000000002</v>
      </c>
      <c r="G68" s="39"/>
      <c r="H68" s="45"/>
    </row>
    <row r="69" s="2" customFormat="1" ht="16.8" customHeight="1">
      <c r="A69" s="39"/>
      <c r="B69" s="45"/>
      <c r="C69" s="297" t="s">
        <v>99</v>
      </c>
      <c r="D69" s="298" t="s">
        <v>100</v>
      </c>
      <c r="E69" s="299" t="s">
        <v>1</v>
      </c>
      <c r="F69" s="300">
        <v>66.417000000000002</v>
      </c>
      <c r="G69" s="39"/>
      <c r="H69" s="45"/>
    </row>
    <row r="70" s="2" customFormat="1" ht="16.8" customHeight="1">
      <c r="A70" s="39"/>
      <c r="B70" s="45"/>
      <c r="C70" s="301" t="s">
        <v>1</v>
      </c>
      <c r="D70" s="301" t="s">
        <v>401</v>
      </c>
      <c r="E70" s="18" t="s">
        <v>1</v>
      </c>
      <c r="F70" s="302">
        <v>0</v>
      </c>
      <c r="G70" s="39"/>
      <c r="H70" s="45"/>
    </row>
    <row r="71" s="2" customFormat="1" ht="16.8" customHeight="1">
      <c r="A71" s="39"/>
      <c r="B71" s="45"/>
      <c r="C71" s="301" t="s">
        <v>1</v>
      </c>
      <c r="D71" s="301" t="s">
        <v>402</v>
      </c>
      <c r="E71" s="18" t="s">
        <v>1</v>
      </c>
      <c r="F71" s="302">
        <v>2.544</v>
      </c>
      <c r="G71" s="39"/>
      <c r="H71" s="45"/>
    </row>
    <row r="72" s="2" customFormat="1" ht="16.8" customHeight="1">
      <c r="A72" s="39"/>
      <c r="B72" s="45"/>
      <c r="C72" s="301" t="s">
        <v>1</v>
      </c>
      <c r="D72" s="301" t="s">
        <v>403</v>
      </c>
      <c r="E72" s="18" t="s">
        <v>1</v>
      </c>
      <c r="F72" s="302">
        <v>2.444</v>
      </c>
      <c r="G72" s="39"/>
      <c r="H72" s="45"/>
    </row>
    <row r="73" s="2" customFormat="1" ht="16.8" customHeight="1">
      <c r="A73" s="39"/>
      <c r="B73" s="45"/>
      <c r="C73" s="301" t="s">
        <v>1</v>
      </c>
      <c r="D73" s="301" t="s">
        <v>404</v>
      </c>
      <c r="E73" s="18" t="s">
        <v>1</v>
      </c>
      <c r="F73" s="302">
        <v>7.2110000000000003</v>
      </c>
      <c r="G73" s="39"/>
      <c r="H73" s="45"/>
    </row>
    <row r="74" s="2" customFormat="1" ht="16.8" customHeight="1">
      <c r="A74" s="39"/>
      <c r="B74" s="45"/>
      <c r="C74" s="301" t="s">
        <v>1</v>
      </c>
      <c r="D74" s="301" t="s">
        <v>405</v>
      </c>
      <c r="E74" s="18" t="s">
        <v>1</v>
      </c>
      <c r="F74" s="302">
        <v>7.4960000000000004</v>
      </c>
      <c r="G74" s="39"/>
      <c r="H74" s="45"/>
    </row>
    <row r="75" s="2" customFormat="1" ht="16.8" customHeight="1">
      <c r="A75" s="39"/>
      <c r="B75" s="45"/>
      <c r="C75" s="301" t="s">
        <v>1</v>
      </c>
      <c r="D75" s="301" t="s">
        <v>406</v>
      </c>
      <c r="E75" s="18" t="s">
        <v>1</v>
      </c>
      <c r="F75" s="302">
        <v>12.675000000000001</v>
      </c>
      <c r="G75" s="39"/>
      <c r="H75" s="45"/>
    </row>
    <row r="76" s="2" customFormat="1" ht="16.8" customHeight="1">
      <c r="A76" s="39"/>
      <c r="B76" s="45"/>
      <c r="C76" s="301" t="s">
        <v>1</v>
      </c>
      <c r="D76" s="301" t="s">
        <v>407</v>
      </c>
      <c r="E76" s="18" t="s">
        <v>1</v>
      </c>
      <c r="F76" s="302">
        <v>13.767</v>
      </c>
      <c r="G76" s="39"/>
      <c r="H76" s="45"/>
    </row>
    <row r="77" s="2" customFormat="1" ht="16.8" customHeight="1">
      <c r="A77" s="39"/>
      <c r="B77" s="45"/>
      <c r="C77" s="301" t="s">
        <v>1</v>
      </c>
      <c r="D77" s="301" t="s">
        <v>408</v>
      </c>
      <c r="E77" s="18" t="s">
        <v>1</v>
      </c>
      <c r="F77" s="302">
        <v>15.795</v>
      </c>
      <c r="G77" s="39"/>
      <c r="H77" s="45"/>
    </row>
    <row r="78" s="2" customFormat="1" ht="16.8" customHeight="1">
      <c r="A78" s="39"/>
      <c r="B78" s="45"/>
      <c r="C78" s="301" t="s">
        <v>1</v>
      </c>
      <c r="D78" s="301" t="s">
        <v>409</v>
      </c>
      <c r="E78" s="18" t="s">
        <v>1</v>
      </c>
      <c r="F78" s="302">
        <v>4.4850000000000003</v>
      </c>
      <c r="G78" s="39"/>
      <c r="H78" s="45"/>
    </row>
    <row r="79" s="2" customFormat="1" ht="16.8" customHeight="1">
      <c r="A79" s="39"/>
      <c r="B79" s="45"/>
      <c r="C79" s="301" t="s">
        <v>99</v>
      </c>
      <c r="D79" s="301" t="s">
        <v>354</v>
      </c>
      <c r="E79" s="18" t="s">
        <v>1</v>
      </c>
      <c r="F79" s="302">
        <v>66.417000000000002</v>
      </c>
      <c r="G79" s="39"/>
      <c r="H79" s="45"/>
    </row>
    <row r="80" s="2" customFormat="1" ht="16.8" customHeight="1">
      <c r="A80" s="39"/>
      <c r="B80" s="45"/>
      <c r="C80" s="303" t="s">
        <v>1152</v>
      </c>
      <c r="D80" s="39"/>
      <c r="E80" s="39"/>
      <c r="F80" s="39"/>
      <c r="G80" s="39"/>
      <c r="H80" s="45"/>
    </row>
    <row r="81" s="2" customFormat="1" ht="16.8" customHeight="1">
      <c r="A81" s="39"/>
      <c r="B81" s="45"/>
      <c r="C81" s="301" t="s">
        <v>398</v>
      </c>
      <c r="D81" s="301" t="s">
        <v>399</v>
      </c>
      <c r="E81" s="18" t="s">
        <v>203</v>
      </c>
      <c r="F81" s="302">
        <v>132.834</v>
      </c>
      <c r="G81" s="39"/>
      <c r="H81" s="45"/>
    </row>
    <row r="82" s="2" customFormat="1" ht="16.8" customHeight="1">
      <c r="A82" s="39"/>
      <c r="B82" s="45"/>
      <c r="C82" s="297" t="s">
        <v>121</v>
      </c>
      <c r="D82" s="298" t="s">
        <v>122</v>
      </c>
      <c r="E82" s="299" t="s">
        <v>1</v>
      </c>
      <c r="F82" s="300">
        <v>31.427</v>
      </c>
      <c r="G82" s="39"/>
      <c r="H82" s="45"/>
    </row>
    <row r="83" s="2" customFormat="1" ht="16.8" customHeight="1">
      <c r="A83" s="39"/>
      <c r="B83" s="45"/>
      <c r="C83" s="301" t="s">
        <v>1</v>
      </c>
      <c r="D83" s="301" t="s">
        <v>275</v>
      </c>
      <c r="E83" s="18" t="s">
        <v>1</v>
      </c>
      <c r="F83" s="302">
        <v>0</v>
      </c>
      <c r="G83" s="39"/>
      <c r="H83" s="45"/>
    </row>
    <row r="84" s="2" customFormat="1" ht="16.8" customHeight="1">
      <c r="A84" s="39"/>
      <c r="B84" s="45"/>
      <c r="C84" s="301" t="s">
        <v>1</v>
      </c>
      <c r="D84" s="301" t="s">
        <v>554</v>
      </c>
      <c r="E84" s="18" t="s">
        <v>1</v>
      </c>
      <c r="F84" s="302">
        <v>31.427</v>
      </c>
      <c r="G84" s="39"/>
      <c r="H84" s="45"/>
    </row>
    <row r="85" s="2" customFormat="1" ht="16.8" customHeight="1">
      <c r="A85" s="39"/>
      <c r="B85" s="45"/>
      <c r="C85" s="301" t="s">
        <v>121</v>
      </c>
      <c r="D85" s="301" t="s">
        <v>208</v>
      </c>
      <c r="E85" s="18" t="s">
        <v>1</v>
      </c>
      <c r="F85" s="302">
        <v>31.427</v>
      </c>
      <c r="G85" s="39"/>
      <c r="H85" s="45"/>
    </row>
    <row r="86" s="2" customFormat="1" ht="16.8" customHeight="1">
      <c r="A86" s="39"/>
      <c r="B86" s="45"/>
      <c r="C86" s="303" t="s">
        <v>1152</v>
      </c>
      <c r="D86" s="39"/>
      <c r="E86" s="39"/>
      <c r="F86" s="39"/>
      <c r="G86" s="39"/>
      <c r="H86" s="45"/>
    </row>
    <row r="87" s="2" customFormat="1">
      <c r="A87" s="39"/>
      <c r="B87" s="45"/>
      <c r="C87" s="301" t="s">
        <v>551</v>
      </c>
      <c r="D87" s="301" t="s">
        <v>552</v>
      </c>
      <c r="E87" s="18" t="s">
        <v>203</v>
      </c>
      <c r="F87" s="302">
        <v>31.427</v>
      </c>
      <c r="G87" s="39"/>
      <c r="H87" s="45"/>
    </row>
    <row r="88" s="2" customFormat="1" ht="16.8" customHeight="1">
      <c r="A88" s="39"/>
      <c r="B88" s="45"/>
      <c r="C88" s="301" t="s">
        <v>272</v>
      </c>
      <c r="D88" s="301" t="s">
        <v>273</v>
      </c>
      <c r="E88" s="18" t="s">
        <v>203</v>
      </c>
      <c r="F88" s="302">
        <v>32.252000000000002</v>
      </c>
      <c r="G88" s="39"/>
      <c r="H88" s="45"/>
    </row>
    <row r="89" s="2" customFormat="1" ht="16.8" customHeight="1">
      <c r="A89" s="39"/>
      <c r="B89" s="45"/>
      <c r="C89" s="301" t="s">
        <v>283</v>
      </c>
      <c r="D89" s="301" t="s">
        <v>284</v>
      </c>
      <c r="E89" s="18" t="s">
        <v>203</v>
      </c>
      <c r="F89" s="302">
        <v>31.427</v>
      </c>
      <c r="G89" s="39"/>
      <c r="H89" s="45"/>
    </row>
    <row r="90" s="2" customFormat="1" ht="16.8" customHeight="1">
      <c r="A90" s="39"/>
      <c r="B90" s="45"/>
      <c r="C90" s="301" t="s">
        <v>1067</v>
      </c>
      <c r="D90" s="301" t="s">
        <v>1068</v>
      </c>
      <c r="E90" s="18" t="s">
        <v>203</v>
      </c>
      <c r="F90" s="302">
        <v>232.381</v>
      </c>
      <c r="G90" s="39"/>
      <c r="H90" s="45"/>
    </row>
    <row r="91" s="2" customFormat="1" ht="16.8" customHeight="1">
      <c r="A91" s="39"/>
      <c r="B91" s="45"/>
      <c r="C91" s="297" t="s">
        <v>112</v>
      </c>
      <c r="D91" s="298" t="s">
        <v>113</v>
      </c>
      <c r="E91" s="299" t="s">
        <v>1</v>
      </c>
      <c r="F91" s="300">
        <v>104.755</v>
      </c>
      <c r="G91" s="39"/>
      <c r="H91" s="45"/>
    </row>
    <row r="92" s="2" customFormat="1" ht="16.8" customHeight="1">
      <c r="A92" s="39"/>
      <c r="B92" s="45"/>
      <c r="C92" s="301" t="s">
        <v>1</v>
      </c>
      <c r="D92" s="301" t="s">
        <v>292</v>
      </c>
      <c r="E92" s="18" t="s">
        <v>1</v>
      </c>
      <c r="F92" s="302">
        <v>9.0800000000000001</v>
      </c>
      <c r="G92" s="39"/>
      <c r="H92" s="45"/>
    </row>
    <row r="93" s="2" customFormat="1" ht="16.8" customHeight="1">
      <c r="A93" s="39"/>
      <c r="B93" s="45"/>
      <c r="C93" s="301" t="s">
        <v>1</v>
      </c>
      <c r="D93" s="301" t="s">
        <v>293</v>
      </c>
      <c r="E93" s="18" t="s">
        <v>1</v>
      </c>
      <c r="F93" s="302">
        <v>6.0099999999999998</v>
      </c>
      <c r="G93" s="39"/>
      <c r="H93" s="45"/>
    </row>
    <row r="94" s="2" customFormat="1" ht="16.8" customHeight="1">
      <c r="A94" s="39"/>
      <c r="B94" s="45"/>
      <c r="C94" s="301" t="s">
        <v>1</v>
      </c>
      <c r="D94" s="301" t="s">
        <v>294</v>
      </c>
      <c r="E94" s="18" t="s">
        <v>1</v>
      </c>
      <c r="F94" s="302">
        <v>7.9100000000000001</v>
      </c>
      <c r="G94" s="39"/>
      <c r="H94" s="45"/>
    </row>
    <row r="95" s="2" customFormat="1" ht="16.8" customHeight="1">
      <c r="A95" s="39"/>
      <c r="B95" s="45"/>
      <c r="C95" s="301" t="s">
        <v>1</v>
      </c>
      <c r="D95" s="301" t="s">
        <v>295</v>
      </c>
      <c r="E95" s="18" t="s">
        <v>1</v>
      </c>
      <c r="F95" s="302">
        <v>8.1099999999999994</v>
      </c>
      <c r="G95" s="39"/>
      <c r="H95" s="45"/>
    </row>
    <row r="96" s="2" customFormat="1" ht="16.8" customHeight="1">
      <c r="A96" s="39"/>
      <c r="B96" s="45"/>
      <c r="C96" s="301" t="s">
        <v>1</v>
      </c>
      <c r="D96" s="301" t="s">
        <v>296</v>
      </c>
      <c r="E96" s="18" t="s">
        <v>1</v>
      </c>
      <c r="F96" s="302">
        <v>20.800000000000001</v>
      </c>
      <c r="G96" s="39"/>
      <c r="H96" s="45"/>
    </row>
    <row r="97" s="2" customFormat="1" ht="16.8" customHeight="1">
      <c r="A97" s="39"/>
      <c r="B97" s="45"/>
      <c r="C97" s="301" t="s">
        <v>1</v>
      </c>
      <c r="D97" s="301" t="s">
        <v>297</v>
      </c>
      <c r="E97" s="18" t="s">
        <v>1</v>
      </c>
      <c r="F97" s="302">
        <v>21.920000000000002</v>
      </c>
      <c r="G97" s="39"/>
      <c r="H97" s="45"/>
    </row>
    <row r="98" s="2" customFormat="1" ht="16.8" customHeight="1">
      <c r="A98" s="39"/>
      <c r="B98" s="45"/>
      <c r="C98" s="301" t="s">
        <v>1</v>
      </c>
      <c r="D98" s="301" t="s">
        <v>298</v>
      </c>
      <c r="E98" s="18" t="s">
        <v>1</v>
      </c>
      <c r="F98" s="302">
        <v>24</v>
      </c>
      <c r="G98" s="39"/>
      <c r="H98" s="45"/>
    </row>
    <row r="99" s="2" customFormat="1" ht="16.8" customHeight="1">
      <c r="A99" s="39"/>
      <c r="B99" s="45"/>
      <c r="C99" s="301" t="s">
        <v>1</v>
      </c>
      <c r="D99" s="301" t="s">
        <v>299</v>
      </c>
      <c r="E99" s="18" t="s">
        <v>1</v>
      </c>
      <c r="F99" s="302">
        <v>6.9249999999999998</v>
      </c>
      <c r="G99" s="39"/>
      <c r="H99" s="45"/>
    </row>
    <row r="100" s="2" customFormat="1" ht="16.8" customHeight="1">
      <c r="A100" s="39"/>
      <c r="B100" s="45"/>
      <c r="C100" s="301" t="s">
        <v>112</v>
      </c>
      <c r="D100" s="301" t="s">
        <v>208</v>
      </c>
      <c r="E100" s="18" t="s">
        <v>1</v>
      </c>
      <c r="F100" s="302">
        <v>104.755</v>
      </c>
      <c r="G100" s="39"/>
      <c r="H100" s="45"/>
    </row>
    <row r="101" s="2" customFormat="1" ht="16.8" customHeight="1">
      <c r="A101" s="39"/>
      <c r="B101" s="45"/>
      <c r="C101" s="303" t="s">
        <v>1152</v>
      </c>
      <c r="D101" s="39"/>
      <c r="E101" s="39"/>
      <c r="F101" s="39"/>
      <c r="G101" s="39"/>
      <c r="H101" s="45"/>
    </row>
    <row r="102" s="2" customFormat="1" ht="16.8" customHeight="1">
      <c r="A102" s="39"/>
      <c r="B102" s="45"/>
      <c r="C102" s="301" t="s">
        <v>315</v>
      </c>
      <c r="D102" s="301" t="s">
        <v>316</v>
      </c>
      <c r="E102" s="18" t="s">
        <v>289</v>
      </c>
      <c r="F102" s="302">
        <v>104.755</v>
      </c>
      <c r="G102" s="39"/>
      <c r="H102" s="45"/>
    </row>
    <row r="103" s="2" customFormat="1" ht="16.8" customHeight="1">
      <c r="A103" s="39"/>
      <c r="B103" s="45"/>
      <c r="C103" s="301" t="s">
        <v>301</v>
      </c>
      <c r="D103" s="301" t="s">
        <v>302</v>
      </c>
      <c r="E103" s="18" t="s">
        <v>289</v>
      </c>
      <c r="F103" s="302">
        <v>104.755</v>
      </c>
      <c r="G103" s="39"/>
      <c r="H103" s="45"/>
    </row>
    <row r="104" s="2" customFormat="1" ht="16.8" customHeight="1">
      <c r="A104" s="39"/>
      <c r="B104" s="45"/>
      <c r="C104" s="301" t="s">
        <v>324</v>
      </c>
      <c r="D104" s="301" t="s">
        <v>325</v>
      </c>
      <c r="E104" s="18" t="s">
        <v>289</v>
      </c>
      <c r="F104" s="302">
        <v>209.50999999999999</v>
      </c>
      <c r="G104" s="39"/>
      <c r="H104" s="45"/>
    </row>
    <row r="105" s="2" customFormat="1">
      <c r="A105" s="39"/>
      <c r="B105" s="45"/>
      <c r="C105" s="301" t="s">
        <v>551</v>
      </c>
      <c r="D105" s="301" t="s">
        <v>552</v>
      </c>
      <c r="E105" s="18" t="s">
        <v>203</v>
      </c>
      <c r="F105" s="302">
        <v>31.427</v>
      </c>
      <c r="G105" s="39"/>
      <c r="H105" s="45"/>
    </row>
    <row r="106" s="2" customFormat="1" ht="16.8" customHeight="1">
      <c r="A106" s="39"/>
      <c r="B106" s="45"/>
      <c r="C106" s="297" t="s">
        <v>83</v>
      </c>
      <c r="D106" s="298" t="s">
        <v>84</v>
      </c>
      <c r="E106" s="299" t="s">
        <v>1</v>
      </c>
      <c r="F106" s="300">
        <v>10.99</v>
      </c>
      <c r="G106" s="39"/>
      <c r="H106" s="45"/>
    </row>
    <row r="107" s="2" customFormat="1" ht="16.8" customHeight="1">
      <c r="A107" s="39"/>
      <c r="B107" s="45"/>
      <c r="C107" s="301" t="s">
        <v>1</v>
      </c>
      <c r="D107" s="301" t="s">
        <v>275</v>
      </c>
      <c r="E107" s="18" t="s">
        <v>1</v>
      </c>
      <c r="F107" s="302">
        <v>0</v>
      </c>
      <c r="G107" s="39"/>
      <c r="H107" s="45"/>
    </row>
    <row r="108" s="2" customFormat="1" ht="16.8" customHeight="1">
      <c r="A108" s="39"/>
      <c r="B108" s="45"/>
      <c r="C108" s="301" t="s">
        <v>1</v>
      </c>
      <c r="D108" s="301" t="s">
        <v>352</v>
      </c>
      <c r="E108" s="18" t="s">
        <v>1</v>
      </c>
      <c r="F108" s="302">
        <v>3.5600000000000001</v>
      </c>
      <c r="G108" s="39"/>
      <c r="H108" s="45"/>
    </row>
    <row r="109" s="2" customFormat="1" ht="16.8" customHeight="1">
      <c r="A109" s="39"/>
      <c r="B109" s="45"/>
      <c r="C109" s="301" t="s">
        <v>1</v>
      </c>
      <c r="D109" s="301" t="s">
        <v>353</v>
      </c>
      <c r="E109" s="18" t="s">
        <v>1</v>
      </c>
      <c r="F109" s="302">
        <v>7.4299999999999997</v>
      </c>
      <c r="G109" s="39"/>
      <c r="H109" s="45"/>
    </row>
    <row r="110" s="2" customFormat="1" ht="16.8" customHeight="1">
      <c r="A110" s="39"/>
      <c r="B110" s="45"/>
      <c r="C110" s="301" t="s">
        <v>83</v>
      </c>
      <c r="D110" s="301" t="s">
        <v>354</v>
      </c>
      <c r="E110" s="18" t="s">
        <v>1</v>
      </c>
      <c r="F110" s="302">
        <v>10.99</v>
      </c>
      <c r="G110" s="39"/>
      <c r="H110" s="45"/>
    </row>
    <row r="111" s="2" customFormat="1" ht="16.8" customHeight="1">
      <c r="A111" s="39"/>
      <c r="B111" s="45"/>
      <c r="C111" s="303" t="s">
        <v>1152</v>
      </c>
      <c r="D111" s="39"/>
      <c r="E111" s="39"/>
      <c r="F111" s="39"/>
      <c r="G111" s="39"/>
      <c r="H111" s="45"/>
    </row>
    <row r="112" s="2" customFormat="1">
      <c r="A112" s="39"/>
      <c r="B112" s="45"/>
      <c r="C112" s="301" t="s">
        <v>349</v>
      </c>
      <c r="D112" s="301" t="s">
        <v>350</v>
      </c>
      <c r="E112" s="18" t="s">
        <v>289</v>
      </c>
      <c r="F112" s="302">
        <v>62.670000000000002</v>
      </c>
      <c r="G112" s="39"/>
      <c r="H112" s="45"/>
    </row>
    <row r="113" s="2" customFormat="1">
      <c r="A113" s="39"/>
      <c r="B113" s="45"/>
      <c r="C113" s="301" t="s">
        <v>306</v>
      </c>
      <c r="D113" s="301" t="s">
        <v>307</v>
      </c>
      <c r="E113" s="18" t="s">
        <v>203</v>
      </c>
      <c r="F113" s="302">
        <v>5.4950000000000001</v>
      </c>
      <c r="G113" s="39"/>
      <c r="H113" s="45"/>
    </row>
    <row r="114" s="2" customFormat="1" ht="16.8" customHeight="1">
      <c r="A114" s="39"/>
      <c r="B114" s="45"/>
      <c r="C114" s="301" t="s">
        <v>310</v>
      </c>
      <c r="D114" s="301" t="s">
        <v>311</v>
      </c>
      <c r="E114" s="18" t="s">
        <v>203</v>
      </c>
      <c r="F114" s="302">
        <v>15.831</v>
      </c>
      <c r="G114" s="39"/>
      <c r="H114" s="45"/>
    </row>
    <row r="115" s="2" customFormat="1" ht="16.8" customHeight="1">
      <c r="A115" s="39"/>
      <c r="B115" s="45"/>
      <c r="C115" s="301" t="s">
        <v>335</v>
      </c>
      <c r="D115" s="301" t="s">
        <v>336</v>
      </c>
      <c r="E115" s="18" t="s">
        <v>203</v>
      </c>
      <c r="F115" s="302">
        <v>5.4950000000000001</v>
      </c>
      <c r="G115" s="39"/>
      <c r="H115" s="45"/>
    </row>
    <row r="116" s="2" customFormat="1" ht="16.8" customHeight="1">
      <c r="A116" s="39"/>
      <c r="B116" s="45"/>
      <c r="C116" s="301" t="s">
        <v>394</v>
      </c>
      <c r="D116" s="301" t="s">
        <v>395</v>
      </c>
      <c r="E116" s="18" t="s">
        <v>203</v>
      </c>
      <c r="F116" s="302">
        <v>5.4950000000000001</v>
      </c>
      <c r="G116" s="39"/>
      <c r="H116" s="45"/>
    </row>
    <row r="117" s="2" customFormat="1" ht="16.8" customHeight="1">
      <c r="A117" s="39"/>
      <c r="B117" s="45"/>
      <c r="C117" s="301" t="s">
        <v>412</v>
      </c>
      <c r="D117" s="301" t="s">
        <v>413</v>
      </c>
      <c r="E117" s="18" t="s">
        <v>203</v>
      </c>
      <c r="F117" s="302">
        <v>5.4950000000000001</v>
      </c>
      <c r="G117" s="39"/>
      <c r="H117" s="45"/>
    </row>
    <row r="118" s="2" customFormat="1" ht="16.8" customHeight="1">
      <c r="A118" s="39"/>
      <c r="B118" s="45"/>
      <c r="C118" s="301" t="s">
        <v>356</v>
      </c>
      <c r="D118" s="301" t="s">
        <v>357</v>
      </c>
      <c r="E118" s="18" t="s">
        <v>203</v>
      </c>
      <c r="F118" s="302">
        <v>2.7480000000000002</v>
      </c>
      <c r="G118" s="39"/>
      <c r="H118" s="45"/>
    </row>
    <row r="119" s="2" customFormat="1" ht="16.8" customHeight="1">
      <c r="A119" s="39"/>
      <c r="B119" s="45"/>
      <c r="C119" s="297" t="s">
        <v>135</v>
      </c>
      <c r="D119" s="298" t="s">
        <v>136</v>
      </c>
      <c r="E119" s="299" t="s">
        <v>1</v>
      </c>
      <c r="F119" s="300">
        <v>3.7130000000000001</v>
      </c>
      <c r="G119" s="39"/>
      <c r="H119" s="45"/>
    </row>
    <row r="120" s="2" customFormat="1" ht="16.8" customHeight="1">
      <c r="A120" s="39"/>
      <c r="B120" s="45"/>
      <c r="C120" s="301" t="s">
        <v>1</v>
      </c>
      <c r="D120" s="301" t="s">
        <v>136</v>
      </c>
      <c r="E120" s="18" t="s">
        <v>1</v>
      </c>
      <c r="F120" s="302">
        <v>0</v>
      </c>
      <c r="G120" s="39"/>
      <c r="H120" s="45"/>
    </row>
    <row r="121" s="2" customFormat="1" ht="16.8" customHeight="1">
      <c r="A121" s="39"/>
      <c r="B121" s="45"/>
      <c r="C121" s="301" t="s">
        <v>1</v>
      </c>
      <c r="D121" s="301" t="s">
        <v>997</v>
      </c>
      <c r="E121" s="18" t="s">
        <v>1</v>
      </c>
      <c r="F121" s="302">
        <v>0.86299999999999999</v>
      </c>
      <c r="G121" s="39"/>
      <c r="H121" s="45"/>
    </row>
    <row r="122" s="2" customFormat="1" ht="16.8" customHeight="1">
      <c r="A122" s="39"/>
      <c r="B122" s="45"/>
      <c r="C122" s="301" t="s">
        <v>1</v>
      </c>
      <c r="D122" s="301" t="s">
        <v>998</v>
      </c>
      <c r="E122" s="18" t="s">
        <v>1</v>
      </c>
      <c r="F122" s="302">
        <v>2.8500000000000001</v>
      </c>
      <c r="G122" s="39"/>
      <c r="H122" s="45"/>
    </row>
    <row r="123" s="2" customFormat="1" ht="16.8" customHeight="1">
      <c r="A123" s="39"/>
      <c r="B123" s="45"/>
      <c r="C123" s="301" t="s">
        <v>135</v>
      </c>
      <c r="D123" s="301" t="s">
        <v>208</v>
      </c>
      <c r="E123" s="18" t="s">
        <v>1</v>
      </c>
      <c r="F123" s="302">
        <v>3.7130000000000001</v>
      </c>
      <c r="G123" s="39"/>
      <c r="H123" s="45"/>
    </row>
    <row r="124" s="2" customFormat="1" ht="16.8" customHeight="1">
      <c r="A124" s="39"/>
      <c r="B124" s="45"/>
      <c r="C124" s="303" t="s">
        <v>1152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301" t="s">
        <v>994</v>
      </c>
      <c r="D125" s="301" t="s">
        <v>995</v>
      </c>
      <c r="E125" s="18" t="s">
        <v>203</v>
      </c>
      <c r="F125" s="302">
        <v>3.7130000000000001</v>
      </c>
      <c r="G125" s="39"/>
      <c r="H125" s="45"/>
    </row>
    <row r="126" s="2" customFormat="1" ht="16.8" customHeight="1">
      <c r="A126" s="39"/>
      <c r="B126" s="45"/>
      <c r="C126" s="301" t="s">
        <v>416</v>
      </c>
      <c r="D126" s="301" t="s">
        <v>417</v>
      </c>
      <c r="E126" s="18" t="s">
        <v>215</v>
      </c>
      <c r="F126" s="302">
        <v>0.375</v>
      </c>
      <c r="G126" s="39"/>
      <c r="H126" s="45"/>
    </row>
    <row r="127" s="2" customFormat="1" ht="16.8" customHeight="1">
      <c r="A127" s="39"/>
      <c r="B127" s="45"/>
      <c r="C127" s="301" t="s">
        <v>973</v>
      </c>
      <c r="D127" s="301" t="s">
        <v>974</v>
      </c>
      <c r="E127" s="18" t="s">
        <v>203</v>
      </c>
      <c r="F127" s="302">
        <v>3.7130000000000001</v>
      </c>
      <c r="G127" s="39"/>
      <c r="H127" s="45"/>
    </row>
    <row r="128" s="2" customFormat="1" ht="16.8" customHeight="1">
      <c r="A128" s="39"/>
      <c r="B128" s="45"/>
      <c r="C128" s="301" t="s">
        <v>977</v>
      </c>
      <c r="D128" s="301" t="s">
        <v>978</v>
      </c>
      <c r="E128" s="18" t="s">
        <v>203</v>
      </c>
      <c r="F128" s="302">
        <v>3.7130000000000001</v>
      </c>
      <c r="G128" s="39"/>
      <c r="H128" s="45"/>
    </row>
    <row r="129" s="2" customFormat="1" ht="16.8" customHeight="1">
      <c r="A129" s="39"/>
      <c r="B129" s="45"/>
      <c r="C129" s="301" t="s">
        <v>981</v>
      </c>
      <c r="D129" s="301" t="s">
        <v>982</v>
      </c>
      <c r="E129" s="18" t="s">
        <v>203</v>
      </c>
      <c r="F129" s="302">
        <v>3.7130000000000001</v>
      </c>
      <c r="G129" s="39"/>
      <c r="H129" s="45"/>
    </row>
    <row r="130" s="2" customFormat="1" ht="16.8" customHeight="1">
      <c r="A130" s="39"/>
      <c r="B130" s="45"/>
      <c r="C130" s="301" t="s">
        <v>985</v>
      </c>
      <c r="D130" s="301" t="s">
        <v>986</v>
      </c>
      <c r="E130" s="18" t="s">
        <v>203</v>
      </c>
      <c r="F130" s="302">
        <v>3.7130000000000001</v>
      </c>
      <c r="G130" s="39"/>
      <c r="H130" s="45"/>
    </row>
    <row r="131" s="2" customFormat="1">
      <c r="A131" s="39"/>
      <c r="B131" s="45"/>
      <c r="C131" s="301" t="s">
        <v>989</v>
      </c>
      <c r="D131" s="301" t="s">
        <v>990</v>
      </c>
      <c r="E131" s="18" t="s">
        <v>203</v>
      </c>
      <c r="F131" s="302">
        <v>3.7130000000000001</v>
      </c>
      <c r="G131" s="39"/>
      <c r="H131" s="45"/>
    </row>
    <row r="132" s="2" customFormat="1" ht="16.8" customHeight="1">
      <c r="A132" s="39"/>
      <c r="B132" s="45"/>
      <c r="C132" s="301" t="s">
        <v>1005</v>
      </c>
      <c r="D132" s="301" t="s">
        <v>1006</v>
      </c>
      <c r="E132" s="18" t="s">
        <v>203</v>
      </c>
      <c r="F132" s="302">
        <v>3.7130000000000001</v>
      </c>
      <c r="G132" s="39"/>
      <c r="H132" s="45"/>
    </row>
    <row r="133" s="2" customFormat="1" ht="16.8" customHeight="1">
      <c r="A133" s="39"/>
      <c r="B133" s="45"/>
      <c r="C133" s="301" t="s">
        <v>1009</v>
      </c>
      <c r="D133" s="301" t="s">
        <v>1010</v>
      </c>
      <c r="E133" s="18" t="s">
        <v>391</v>
      </c>
      <c r="F133" s="302">
        <v>1</v>
      </c>
      <c r="G133" s="39"/>
      <c r="H133" s="45"/>
    </row>
    <row r="134" s="2" customFormat="1" ht="16.8" customHeight="1">
      <c r="A134" s="39"/>
      <c r="B134" s="45"/>
      <c r="C134" s="297" t="s">
        <v>146</v>
      </c>
      <c r="D134" s="298" t="s">
        <v>147</v>
      </c>
      <c r="E134" s="299" t="s">
        <v>1</v>
      </c>
      <c r="F134" s="300">
        <v>0.158</v>
      </c>
      <c r="G134" s="39"/>
      <c r="H134" s="45"/>
    </row>
    <row r="135" s="2" customFormat="1" ht="16.8" customHeight="1">
      <c r="A135" s="39"/>
      <c r="B135" s="45"/>
      <c r="C135" s="303" t="s">
        <v>1152</v>
      </c>
      <c r="D135" s="39"/>
      <c r="E135" s="39"/>
      <c r="F135" s="39"/>
      <c r="G135" s="39"/>
      <c r="H135" s="45"/>
    </row>
    <row r="136" s="2" customFormat="1" ht="16.8" customHeight="1">
      <c r="A136" s="39"/>
      <c r="B136" s="45"/>
      <c r="C136" s="301" t="s">
        <v>416</v>
      </c>
      <c r="D136" s="301" t="s">
        <v>417</v>
      </c>
      <c r="E136" s="18" t="s">
        <v>215</v>
      </c>
      <c r="F136" s="302">
        <v>0.375</v>
      </c>
      <c r="G136" s="39"/>
      <c r="H136" s="45"/>
    </row>
    <row r="137" s="2" customFormat="1" ht="16.8" customHeight="1">
      <c r="A137" s="39"/>
      <c r="B137" s="45"/>
      <c r="C137" s="297" t="s">
        <v>96</v>
      </c>
      <c r="D137" s="298" t="s">
        <v>97</v>
      </c>
      <c r="E137" s="299" t="s">
        <v>1</v>
      </c>
      <c r="F137" s="300">
        <v>51.68</v>
      </c>
      <c r="G137" s="39"/>
      <c r="H137" s="45"/>
    </row>
    <row r="138" s="2" customFormat="1" ht="16.8" customHeight="1">
      <c r="A138" s="39"/>
      <c r="B138" s="45"/>
      <c r="C138" s="301" t="s">
        <v>96</v>
      </c>
      <c r="D138" s="301" t="s">
        <v>130</v>
      </c>
      <c r="E138" s="18" t="s">
        <v>1</v>
      </c>
      <c r="F138" s="302">
        <v>51.68</v>
      </c>
      <c r="G138" s="39"/>
      <c r="H138" s="45"/>
    </row>
    <row r="139" s="2" customFormat="1" ht="16.8" customHeight="1">
      <c r="A139" s="39"/>
      <c r="B139" s="45"/>
      <c r="C139" s="303" t="s">
        <v>1152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301" t="s">
        <v>380</v>
      </c>
      <c r="D140" s="301" t="s">
        <v>381</v>
      </c>
      <c r="E140" s="18" t="s">
        <v>289</v>
      </c>
      <c r="F140" s="302">
        <v>51.68</v>
      </c>
      <c r="G140" s="39"/>
      <c r="H140" s="45"/>
    </row>
    <row r="141" s="2" customFormat="1" ht="16.8" customHeight="1">
      <c r="A141" s="39"/>
      <c r="B141" s="45"/>
      <c r="C141" s="301" t="s">
        <v>310</v>
      </c>
      <c r="D141" s="301" t="s">
        <v>311</v>
      </c>
      <c r="E141" s="18" t="s">
        <v>203</v>
      </c>
      <c r="F141" s="302">
        <v>15.831</v>
      </c>
      <c r="G141" s="39"/>
      <c r="H141" s="45"/>
    </row>
    <row r="142" s="2" customFormat="1">
      <c r="A142" s="39"/>
      <c r="B142" s="45"/>
      <c r="C142" s="301" t="s">
        <v>349</v>
      </c>
      <c r="D142" s="301" t="s">
        <v>350</v>
      </c>
      <c r="E142" s="18" t="s">
        <v>289</v>
      </c>
      <c r="F142" s="302">
        <v>62.670000000000002</v>
      </c>
      <c r="G142" s="39"/>
      <c r="H142" s="45"/>
    </row>
    <row r="143" s="2" customFormat="1" ht="16.8" customHeight="1">
      <c r="A143" s="39"/>
      <c r="B143" s="45"/>
      <c r="C143" s="301" t="s">
        <v>369</v>
      </c>
      <c r="D143" s="301" t="s">
        <v>370</v>
      </c>
      <c r="E143" s="18" t="s">
        <v>289</v>
      </c>
      <c r="F143" s="302">
        <v>63.185000000000002</v>
      </c>
      <c r="G143" s="39"/>
      <c r="H143" s="45"/>
    </row>
    <row r="144" s="2" customFormat="1" ht="16.8" customHeight="1">
      <c r="A144" s="39"/>
      <c r="B144" s="45"/>
      <c r="C144" s="301" t="s">
        <v>362</v>
      </c>
      <c r="D144" s="301" t="s">
        <v>363</v>
      </c>
      <c r="E144" s="18" t="s">
        <v>203</v>
      </c>
      <c r="F144" s="302">
        <v>12.800000000000001</v>
      </c>
      <c r="G144" s="39"/>
      <c r="H144" s="45"/>
    </row>
    <row r="145" s="2" customFormat="1" ht="16.8" customHeight="1">
      <c r="A145" s="39"/>
      <c r="B145" s="45"/>
      <c r="C145" s="297" t="s">
        <v>130</v>
      </c>
      <c r="D145" s="298" t="s">
        <v>131</v>
      </c>
      <c r="E145" s="299" t="s">
        <v>1</v>
      </c>
      <c r="F145" s="300">
        <v>51.68</v>
      </c>
      <c r="G145" s="39"/>
      <c r="H145" s="45"/>
    </row>
    <row r="146" s="2" customFormat="1">
      <c r="A146" s="39"/>
      <c r="B146" s="45"/>
      <c r="C146" s="301" t="s">
        <v>130</v>
      </c>
      <c r="D146" s="301" t="s">
        <v>737</v>
      </c>
      <c r="E146" s="18" t="s">
        <v>1</v>
      </c>
      <c r="F146" s="302">
        <v>51.68</v>
      </c>
      <c r="G146" s="39"/>
      <c r="H146" s="45"/>
    </row>
    <row r="147" s="2" customFormat="1" ht="16.8" customHeight="1">
      <c r="A147" s="39"/>
      <c r="B147" s="45"/>
      <c r="C147" s="303" t="s">
        <v>1152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01" t="s">
        <v>734</v>
      </c>
      <c r="D148" s="301" t="s">
        <v>735</v>
      </c>
      <c r="E148" s="18" t="s">
        <v>289</v>
      </c>
      <c r="F148" s="302">
        <v>51.68</v>
      </c>
      <c r="G148" s="39"/>
      <c r="H148" s="45"/>
    </row>
    <row r="149" s="2" customFormat="1" ht="16.8" customHeight="1">
      <c r="A149" s="39"/>
      <c r="B149" s="45"/>
      <c r="C149" s="301" t="s">
        <v>380</v>
      </c>
      <c r="D149" s="301" t="s">
        <v>381</v>
      </c>
      <c r="E149" s="18" t="s">
        <v>289</v>
      </c>
      <c r="F149" s="302">
        <v>56.847999999999999</v>
      </c>
      <c r="G149" s="39"/>
      <c r="H149" s="45"/>
    </row>
    <row r="150" s="2" customFormat="1" ht="16.8" customHeight="1">
      <c r="A150" s="39"/>
      <c r="B150" s="45"/>
      <c r="C150" s="297" t="s">
        <v>124</v>
      </c>
      <c r="D150" s="298" t="s">
        <v>125</v>
      </c>
      <c r="E150" s="299" t="s">
        <v>1</v>
      </c>
      <c r="F150" s="300">
        <v>0.82499999999999996</v>
      </c>
      <c r="G150" s="39"/>
      <c r="H150" s="45"/>
    </row>
    <row r="151" s="2" customFormat="1" ht="16.8" customHeight="1">
      <c r="A151" s="39"/>
      <c r="B151" s="45"/>
      <c r="C151" s="301" t="s">
        <v>1</v>
      </c>
      <c r="D151" s="301" t="s">
        <v>559</v>
      </c>
      <c r="E151" s="18" t="s">
        <v>1</v>
      </c>
      <c r="F151" s="302">
        <v>0</v>
      </c>
      <c r="G151" s="39"/>
      <c r="H151" s="45"/>
    </row>
    <row r="152" s="2" customFormat="1" ht="16.8" customHeight="1">
      <c r="A152" s="39"/>
      <c r="B152" s="45"/>
      <c r="C152" s="301" t="s">
        <v>124</v>
      </c>
      <c r="D152" s="301" t="s">
        <v>560</v>
      </c>
      <c r="E152" s="18" t="s">
        <v>1</v>
      </c>
      <c r="F152" s="302">
        <v>0.82499999999999996</v>
      </c>
      <c r="G152" s="39"/>
      <c r="H152" s="45"/>
    </row>
    <row r="153" s="2" customFormat="1" ht="16.8" customHeight="1">
      <c r="A153" s="39"/>
      <c r="B153" s="45"/>
      <c r="C153" s="303" t="s">
        <v>1152</v>
      </c>
      <c r="D153" s="39"/>
      <c r="E153" s="39"/>
      <c r="F153" s="39"/>
      <c r="G153" s="39"/>
      <c r="H153" s="45"/>
    </row>
    <row r="154" s="2" customFormat="1" ht="16.8" customHeight="1">
      <c r="A154" s="39"/>
      <c r="B154" s="45"/>
      <c r="C154" s="301" t="s">
        <v>556</v>
      </c>
      <c r="D154" s="301" t="s">
        <v>557</v>
      </c>
      <c r="E154" s="18" t="s">
        <v>203</v>
      </c>
      <c r="F154" s="302">
        <v>0.82499999999999996</v>
      </c>
      <c r="G154" s="39"/>
      <c r="H154" s="45"/>
    </row>
    <row r="155" s="2" customFormat="1" ht="16.8" customHeight="1">
      <c r="A155" s="39"/>
      <c r="B155" s="45"/>
      <c r="C155" s="301" t="s">
        <v>272</v>
      </c>
      <c r="D155" s="301" t="s">
        <v>273</v>
      </c>
      <c r="E155" s="18" t="s">
        <v>203</v>
      </c>
      <c r="F155" s="302">
        <v>32.252000000000002</v>
      </c>
      <c r="G155" s="39"/>
      <c r="H155" s="45"/>
    </row>
    <row r="156" s="2" customFormat="1" ht="16.8" customHeight="1">
      <c r="A156" s="39"/>
      <c r="B156" s="45"/>
      <c r="C156" s="301" t="s">
        <v>278</v>
      </c>
      <c r="D156" s="301" t="s">
        <v>279</v>
      </c>
      <c r="E156" s="18" t="s">
        <v>203</v>
      </c>
      <c r="F156" s="302">
        <v>0.82499999999999996</v>
      </c>
      <c r="G156" s="39"/>
      <c r="H156" s="45"/>
    </row>
    <row r="157" s="2" customFormat="1" ht="16.8" customHeight="1">
      <c r="A157" s="39"/>
      <c r="B157" s="45"/>
      <c r="C157" s="301" t="s">
        <v>1019</v>
      </c>
      <c r="D157" s="301" t="s">
        <v>1020</v>
      </c>
      <c r="E157" s="18" t="s">
        <v>491</v>
      </c>
      <c r="F157" s="302">
        <v>37.125</v>
      </c>
      <c r="G157" s="39"/>
      <c r="H157" s="45"/>
    </row>
    <row r="158" s="2" customFormat="1" ht="16.8" customHeight="1">
      <c r="A158" s="39"/>
      <c r="B158" s="45"/>
      <c r="C158" s="297" t="s">
        <v>93</v>
      </c>
      <c r="D158" s="298" t="s">
        <v>94</v>
      </c>
      <c r="E158" s="299" t="s">
        <v>1</v>
      </c>
      <c r="F158" s="300">
        <v>11.505000000000001</v>
      </c>
      <c r="G158" s="39"/>
      <c r="H158" s="45"/>
    </row>
    <row r="159" s="2" customFormat="1" ht="16.8" customHeight="1">
      <c r="A159" s="39"/>
      <c r="B159" s="45"/>
      <c r="C159" s="301" t="s">
        <v>93</v>
      </c>
      <c r="D159" s="301" t="s">
        <v>377</v>
      </c>
      <c r="E159" s="18" t="s">
        <v>1</v>
      </c>
      <c r="F159" s="302">
        <v>11.505000000000001</v>
      </c>
      <c r="G159" s="39"/>
      <c r="H159" s="45"/>
    </row>
    <row r="160" s="2" customFormat="1" ht="16.8" customHeight="1">
      <c r="A160" s="39"/>
      <c r="B160" s="45"/>
      <c r="C160" s="303" t="s">
        <v>1152</v>
      </c>
      <c r="D160" s="39"/>
      <c r="E160" s="39"/>
      <c r="F160" s="39"/>
      <c r="G160" s="39"/>
      <c r="H160" s="45"/>
    </row>
    <row r="161" s="2" customFormat="1" ht="16.8" customHeight="1">
      <c r="A161" s="39"/>
      <c r="B161" s="45"/>
      <c r="C161" s="301" t="s">
        <v>374</v>
      </c>
      <c r="D161" s="301" t="s">
        <v>375</v>
      </c>
      <c r="E161" s="18" t="s">
        <v>289</v>
      </c>
      <c r="F161" s="302">
        <v>11.505000000000001</v>
      </c>
      <c r="G161" s="39"/>
      <c r="H161" s="45"/>
    </row>
    <row r="162" s="2" customFormat="1" ht="16.8" customHeight="1">
      <c r="A162" s="39"/>
      <c r="B162" s="45"/>
      <c r="C162" s="301" t="s">
        <v>369</v>
      </c>
      <c r="D162" s="301" t="s">
        <v>370</v>
      </c>
      <c r="E162" s="18" t="s">
        <v>289</v>
      </c>
      <c r="F162" s="302">
        <v>63.185000000000002</v>
      </c>
      <c r="G162" s="39"/>
      <c r="H162" s="45"/>
    </row>
    <row r="163" s="2" customFormat="1" ht="16.8" customHeight="1">
      <c r="A163" s="39"/>
      <c r="B163" s="45"/>
      <c r="C163" s="297" t="s">
        <v>132</v>
      </c>
      <c r="D163" s="298" t="s">
        <v>133</v>
      </c>
      <c r="E163" s="299" t="s">
        <v>1</v>
      </c>
      <c r="F163" s="300">
        <v>0.81799999999999995</v>
      </c>
      <c r="G163" s="39"/>
      <c r="H163" s="45"/>
    </row>
    <row r="164" s="2" customFormat="1" ht="16.8" customHeight="1">
      <c r="A164" s="39"/>
      <c r="B164" s="45"/>
      <c r="C164" s="301" t="s">
        <v>1</v>
      </c>
      <c r="D164" s="301" t="s">
        <v>954</v>
      </c>
      <c r="E164" s="18" t="s">
        <v>1</v>
      </c>
      <c r="F164" s="302">
        <v>0.38800000000000001</v>
      </c>
      <c r="G164" s="39"/>
      <c r="H164" s="45"/>
    </row>
    <row r="165" s="2" customFormat="1" ht="16.8" customHeight="1">
      <c r="A165" s="39"/>
      <c r="B165" s="45"/>
      <c r="C165" s="301" t="s">
        <v>1</v>
      </c>
      <c r="D165" s="301" t="s">
        <v>955</v>
      </c>
      <c r="E165" s="18" t="s">
        <v>1</v>
      </c>
      <c r="F165" s="302">
        <v>0.42999999999999999</v>
      </c>
      <c r="G165" s="39"/>
      <c r="H165" s="45"/>
    </row>
    <row r="166" s="2" customFormat="1" ht="16.8" customHeight="1">
      <c r="A166" s="39"/>
      <c r="B166" s="45"/>
      <c r="C166" s="301" t="s">
        <v>132</v>
      </c>
      <c r="D166" s="301" t="s">
        <v>208</v>
      </c>
      <c r="E166" s="18" t="s">
        <v>1</v>
      </c>
      <c r="F166" s="302">
        <v>0.81799999999999995</v>
      </c>
      <c r="G166" s="39"/>
      <c r="H166" s="45"/>
    </row>
    <row r="167" s="2" customFormat="1" ht="16.8" customHeight="1">
      <c r="A167" s="39"/>
      <c r="B167" s="45"/>
      <c r="C167" s="303" t="s">
        <v>1152</v>
      </c>
      <c r="D167" s="39"/>
      <c r="E167" s="39"/>
      <c r="F167" s="39"/>
      <c r="G167" s="39"/>
      <c r="H167" s="45"/>
    </row>
    <row r="168" s="2" customFormat="1" ht="16.8" customHeight="1">
      <c r="A168" s="39"/>
      <c r="B168" s="45"/>
      <c r="C168" s="301" t="s">
        <v>951</v>
      </c>
      <c r="D168" s="301" t="s">
        <v>952</v>
      </c>
      <c r="E168" s="18" t="s">
        <v>203</v>
      </c>
      <c r="F168" s="302">
        <v>0.81799999999999995</v>
      </c>
      <c r="G168" s="39"/>
      <c r="H168" s="45"/>
    </row>
    <row r="169" s="2" customFormat="1" ht="16.8" customHeight="1">
      <c r="A169" s="39"/>
      <c r="B169" s="45"/>
      <c r="C169" s="301" t="s">
        <v>416</v>
      </c>
      <c r="D169" s="301" t="s">
        <v>417</v>
      </c>
      <c r="E169" s="18" t="s">
        <v>215</v>
      </c>
      <c r="F169" s="302">
        <v>0.375</v>
      </c>
      <c r="G169" s="39"/>
      <c r="H169" s="45"/>
    </row>
    <row r="170" s="2" customFormat="1" ht="16.8" customHeight="1">
      <c r="A170" s="39"/>
      <c r="B170" s="45"/>
      <c r="C170" s="301" t="s">
        <v>421</v>
      </c>
      <c r="D170" s="301" t="s">
        <v>422</v>
      </c>
      <c r="E170" s="18" t="s">
        <v>203</v>
      </c>
      <c r="F170" s="302">
        <v>0.81799999999999995</v>
      </c>
      <c r="G170" s="39"/>
      <c r="H170" s="45"/>
    </row>
    <row r="171" s="2" customFormat="1" ht="16.8" customHeight="1">
      <c r="A171" s="39"/>
      <c r="B171" s="45"/>
      <c r="C171" s="301" t="s">
        <v>943</v>
      </c>
      <c r="D171" s="301" t="s">
        <v>944</v>
      </c>
      <c r="E171" s="18" t="s">
        <v>203</v>
      </c>
      <c r="F171" s="302">
        <v>0.81799999999999995</v>
      </c>
      <c r="G171" s="39"/>
      <c r="H171" s="45"/>
    </row>
    <row r="172" s="2" customFormat="1" ht="16.8" customHeight="1">
      <c r="A172" s="39"/>
      <c r="B172" s="45"/>
      <c r="C172" s="301" t="s">
        <v>947</v>
      </c>
      <c r="D172" s="301" t="s">
        <v>948</v>
      </c>
      <c r="E172" s="18" t="s">
        <v>203</v>
      </c>
      <c r="F172" s="302">
        <v>0.81799999999999995</v>
      </c>
      <c r="G172" s="39"/>
      <c r="H172" s="45"/>
    </row>
    <row r="173" s="2" customFormat="1" ht="16.8" customHeight="1">
      <c r="A173" s="39"/>
      <c r="B173" s="45"/>
      <c r="C173" s="301" t="s">
        <v>957</v>
      </c>
      <c r="D173" s="301" t="s">
        <v>958</v>
      </c>
      <c r="E173" s="18" t="s">
        <v>203</v>
      </c>
      <c r="F173" s="302">
        <v>0.81799999999999995</v>
      </c>
      <c r="G173" s="39"/>
      <c r="H173" s="45"/>
    </row>
    <row r="174" s="2" customFormat="1">
      <c r="A174" s="39"/>
      <c r="B174" s="45"/>
      <c r="C174" s="301" t="s">
        <v>494</v>
      </c>
      <c r="D174" s="301" t="s">
        <v>495</v>
      </c>
      <c r="E174" s="18" t="s">
        <v>215</v>
      </c>
      <c r="F174" s="302">
        <v>0.065000000000000002</v>
      </c>
      <c r="G174" s="39"/>
      <c r="H174" s="45"/>
    </row>
    <row r="175" s="2" customFormat="1" ht="16.8" customHeight="1">
      <c r="A175" s="39"/>
      <c r="B175" s="45"/>
      <c r="C175" s="301" t="s">
        <v>499</v>
      </c>
      <c r="D175" s="301" t="s">
        <v>500</v>
      </c>
      <c r="E175" s="18" t="s">
        <v>203</v>
      </c>
      <c r="F175" s="302">
        <v>0.81799999999999995</v>
      </c>
      <c r="G175" s="39"/>
      <c r="H175" s="45"/>
    </row>
    <row r="176" s="2" customFormat="1" ht="16.8" customHeight="1">
      <c r="A176" s="39"/>
      <c r="B176" s="45"/>
      <c r="C176" s="301" t="s">
        <v>962</v>
      </c>
      <c r="D176" s="301" t="s">
        <v>963</v>
      </c>
      <c r="E176" s="18" t="s">
        <v>203</v>
      </c>
      <c r="F176" s="302">
        <v>0.98199999999999998</v>
      </c>
      <c r="G176" s="39"/>
      <c r="H176" s="45"/>
    </row>
    <row r="177" s="2" customFormat="1" ht="16.8" customHeight="1">
      <c r="A177" s="39"/>
      <c r="B177" s="45"/>
      <c r="C177" s="297" t="s">
        <v>118</v>
      </c>
      <c r="D177" s="298" t="s">
        <v>119</v>
      </c>
      <c r="E177" s="299" t="s">
        <v>1</v>
      </c>
      <c r="F177" s="300">
        <v>20.149999999999999</v>
      </c>
      <c r="G177" s="39"/>
      <c r="H177" s="45"/>
    </row>
    <row r="178" s="2" customFormat="1" ht="16.8" customHeight="1">
      <c r="A178" s="39"/>
      <c r="B178" s="45"/>
      <c r="C178" s="301" t="s">
        <v>1</v>
      </c>
      <c r="D178" s="301" t="s">
        <v>523</v>
      </c>
      <c r="E178" s="18" t="s">
        <v>1</v>
      </c>
      <c r="F178" s="302">
        <v>0</v>
      </c>
      <c r="G178" s="39"/>
      <c r="H178" s="45"/>
    </row>
    <row r="179" s="2" customFormat="1" ht="16.8" customHeight="1">
      <c r="A179" s="39"/>
      <c r="B179" s="45"/>
      <c r="C179" s="301" t="s">
        <v>1</v>
      </c>
      <c r="D179" s="301" t="s">
        <v>524</v>
      </c>
      <c r="E179" s="18" t="s">
        <v>1</v>
      </c>
      <c r="F179" s="302">
        <v>2.75</v>
      </c>
      <c r="G179" s="39"/>
      <c r="H179" s="45"/>
    </row>
    <row r="180" s="2" customFormat="1" ht="16.8" customHeight="1">
      <c r="A180" s="39"/>
      <c r="B180" s="45"/>
      <c r="C180" s="301" t="s">
        <v>1</v>
      </c>
      <c r="D180" s="301" t="s">
        <v>525</v>
      </c>
      <c r="E180" s="18" t="s">
        <v>1</v>
      </c>
      <c r="F180" s="302">
        <v>17.399999999999999</v>
      </c>
      <c r="G180" s="39"/>
      <c r="H180" s="45"/>
    </row>
    <row r="181" s="2" customFormat="1" ht="16.8" customHeight="1">
      <c r="A181" s="39"/>
      <c r="B181" s="45"/>
      <c r="C181" s="301" t="s">
        <v>118</v>
      </c>
      <c r="D181" s="301" t="s">
        <v>208</v>
      </c>
      <c r="E181" s="18" t="s">
        <v>1</v>
      </c>
      <c r="F181" s="302">
        <v>20.149999999999999</v>
      </c>
      <c r="G181" s="39"/>
      <c r="H181" s="45"/>
    </row>
    <row r="182" s="2" customFormat="1" ht="16.8" customHeight="1">
      <c r="A182" s="39"/>
      <c r="B182" s="45"/>
      <c r="C182" s="303" t="s">
        <v>1152</v>
      </c>
      <c r="D182" s="39"/>
      <c r="E182" s="39"/>
      <c r="F182" s="39"/>
      <c r="G182" s="39"/>
      <c r="H182" s="45"/>
    </row>
    <row r="183" s="2" customFormat="1" ht="16.8" customHeight="1">
      <c r="A183" s="39"/>
      <c r="B183" s="45"/>
      <c r="C183" s="301" t="s">
        <v>520</v>
      </c>
      <c r="D183" s="301" t="s">
        <v>521</v>
      </c>
      <c r="E183" s="18" t="s">
        <v>289</v>
      </c>
      <c r="F183" s="302">
        <v>20.149999999999999</v>
      </c>
      <c r="G183" s="39"/>
      <c r="H183" s="45"/>
    </row>
    <row r="184" s="2" customFormat="1" ht="16.8" customHeight="1">
      <c r="A184" s="39"/>
      <c r="B184" s="45"/>
      <c r="C184" s="301" t="s">
        <v>339</v>
      </c>
      <c r="D184" s="301" t="s">
        <v>340</v>
      </c>
      <c r="E184" s="18" t="s">
        <v>203</v>
      </c>
      <c r="F184" s="302">
        <v>20.149999999999999</v>
      </c>
      <c r="G184" s="39"/>
      <c r="H184" s="45"/>
    </row>
    <row r="185" s="2" customFormat="1" ht="16.8" customHeight="1">
      <c r="A185" s="39"/>
      <c r="B185" s="45"/>
      <c r="C185" s="301" t="s">
        <v>634</v>
      </c>
      <c r="D185" s="301" t="s">
        <v>635</v>
      </c>
      <c r="E185" s="18" t="s">
        <v>203</v>
      </c>
      <c r="F185" s="302">
        <v>13.064</v>
      </c>
      <c r="G185" s="39"/>
      <c r="H185" s="45"/>
    </row>
    <row r="186" s="2" customFormat="1" ht="16.8" customHeight="1">
      <c r="A186" s="39"/>
      <c r="B186" s="45"/>
      <c r="C186" s="301" t="s">
        <v>652</v>
      </c>
      <c r="D186" s="301" t="s">
        <v>653</v>
      </c>
      <c r="E186" s="18" t="s">
        <v>203</v>
      </c>
      <c r="F186" s="302">
        <v>10.042</v>
      </c>
      <c r="G186" s="39"/>
      <c r="H186" s="45"/>
    </row>
    <row r="187" s="2" customFormat="1" ht="16.8" customHeight="1">
      <c r="A187" s="39"/>
      <c r="B187" s="45"/>
      <c r="C187" s="301" t="s">
        <v>905</v>
      </c>
      <c r="D187" s="301" t="s">
        <v>906</v>
      </c>
      <c r="E187" s="18" t="s">
        <v>203</v>
      </c>
      <c r="F187" s="302">
        <v>33.472999999999999</v>
      </c>
      <c r="G187" s="39"/>
      <c r="H187" s="45"/>
    </row>
    <row r="188" s="2" customFormat="1" ht="16.8" customHeight="1">
      <c r="A188" s="39"/>
      <c r="B188" s="45"/>
      <c r="C188" s="301" t="s">
        <v>527</v>
      </c>
      <c r="D188" s="301" t="s">
        <v>528</v>
      </c>
      <c r="E188" s="18" t="s">
        <v>289</v>
      </c>
      <c r="F188" s="302">
        <v>66.944999999999993</v>
      </c>
      <c r="G188" s="39"/>
      <c r="H188" s="45"/>
    </row>
    <row r="189" s="2" customFormat="1" ht="16.8" customHeight="1">
      <c r="A189" s="39"/>
      <c r="B189" s="45"/>
      <c r="C189" s="301" t="s">
        <v>532</v>
      </c>
      <c r="D189" s="301" t="s">
        <v>533</v>
      </c>
      <c r="E189" s="18" t="s">
        <v>289</v>
      </c>
      <c r="F189" s="302">
        <v>66.944999999999993</v>
      </c>
      <c r="G189" s="39"/>
      <c r="H189" s="45"/>
    </row>
    <row r="190" s="2" customFormat="1" ht="16.8" customHeight="1">
      <c r="A190" s="39"/>
      <c r="B190" s="45"/>
      <c r="C190" s="301" t="s">
        <v>343</v>
      </c>
      <c r="D190" s="301" t="s">
        <v>344</v>
      </c>
      <c r="E190" s="18" t="s">
        <v>203</v>
      </c>
      <c r="F190" s="302">
        <v>10.074999999999999</v>
      </c>
      <c r="G190" s="39"/>
      <c r="H190" s="45"/>
    </row>
    <row r="191" s="2" customFormat="1" ht="16.8" customHeight="1">
      <c r="A191" s="39"/>
      <c r="B191" s="45"/>
      <c r="C191" s="301" t="s">
        <v>642</v>
      </c>
      <c r="D191" s="301" t="s">
        <v>643</v>
      </c>
      <c r="E191" s="18" t="s">
        <v>203</v>
      </c>
      <c r="F191" s="302">
        <v>7.2539999999999996</v>
      </c>
      <c r="G191" s="39"/>
      <c r="H191" s="45"/>
    </row>
    <row r="192" s="2" customFormat="1" ht="16.8" customHeight="1">
      <c r="A192" s="39"/>
      <c r="B192" s="45"/>
      <c r="C192" s="297" t="s">
        <v>115</v>
      </c>
      <c r="D192" s="298" t="s">
        <v>116</v>
      </c>
      <c r="E192" s="299" t="s">
        <v>1</v>
      </c>
      <c r="F192" s="300">
        <v>46.795000000000002</v>
      </c>
      <c r="G192" s="39"/>
      <c r="H192" s="45"/>
    </row>
    <row r="193" s="2" customFormat="1" ht="16.8" customHeight="1">
      <c r="A193" s="39"/>
      <c r="B193" s="45"/>
      <c r="C193" s="301" t="s">
        <v>1</v>
      </c>
      <c r="D193" s="301" t="s">
        <v>116</v>
      </c>
      <c r="E193" s="18" t="s">
        <v>1</v>
      </c>
      <c r="F193" s="302">
        <v>0</v>
      </c>
      <c r="G193" s="39"/>
      <c r="H193" s="45"/>
    </row>
    <row r="194" s="2" customFormat="1" ht="16.8" customHeight="1">
      <c r="A194" s="39"/>
      <c r="B194" s="45"/>
      <c r="C194" s="301" t="s">
        <v>1</v>
      </c>
      <c r="D194" s="301" t="s">
        <v>506</v>
      </c>
      <c r="E194" s="18" t="s">
        <v>1</v>
      </c>
      <c r="F194" s="302">
        <v>23.484999999999999</v>
      </c>
      <c r="G194" s="39"/>
      <c r="H194" s="45"/>
    </row>
    <row r="195" s="2" customFormat="1" ht="16.8" customHeight="1">
      <c r="A195" s="39"/>
      <c r="B195" s="45"/>
      <c r="C195" s="301" t="s">
        <v>1</v>
      </c>
      <c r="D195" s="301" t="s">
        <v>507</v>
      </c>
      <c r="E195" s="18" t="s">
        <v>1</v>
      </c>
      <c r="F195" s="302">
        <v>23.309999999999999</v>
      </c>
      <c r="G195" s="39"/>
      <c r="H195" s="45"/>
    </row>
    <row r="196" s="2" customFormat="1" ht="16.8" customHeight="1">
      <c r="A196" s="39"/>
      <c r="B196" s="45"/>
      <c r="C196" s="301" t="s">
        <v>115</v>
      </c>
      <c r="D196" s="301" t="s">
        <v>208</v>
      </c>
      <c r="E196" s="18" t="s">
        <v>1</v>
      </c>
      <c r="F196" s="302">
        <v>46.795000000000002</v>
      </c>
      <c r="G196" s="39"/>
      <c r="H196" s="45"/>
    </row>
    <row r="197" s="2" customFormat="1" ht="16.8" customHeight="1">
      <c r="A197" s="39"/>
      <c r="B197" s="45"/>
      <c r="C197" s="303" t="s">
        <v>1152</v>
      </c>
      <c r="D197" s="39"/>
      <c r="E197" s="39"/>
      <c r="F197" s="39"/>
      <c r="G197" s="39"/>
      <c r="H197" s="45"/>
    </row>
    <row r="198" s="2" customFormat="1" ht="16.8" customHeight="1">
      <c r="A198" s="39"/>
      <c r="B198" s="45"/>
      <c r="C198" s="301" t="s">
        <v>503</v>
      </c>
      <c r="D198" s="301" t="s">
        <v>504</v>
      </c>
      <c r="E198" s="18" t="s">
        <v>289</v>
      </c>
      <c r="F198" s="302">
        <v>46.795000000000002</v>
      </c>
      <c r="G198" s="39"/>
      <c r="H198" s="45"/>
    </row>
    <row r="199" s="2" customFormat="1" ht="16.8" customHeight="1">
      <c r="A199" s="39"/>
      <c r="B199" s="45"/>
      <c r="C199" s="301" t="s">
        <v>634</v>
      </c>
      <c r="D199" s="301" t="s">
        <v>635</v>
      </c>
      <c r="E199" s="18" t="s">
        <v>203</v>
      </c>
      <c r="F199" s="302">
        <v>13.064</v>
      </c>
      <c r="G199" s="39"/>
      <c r="H199" s="45"/>
    </row>
    <row r="200" s="2" customFormat="1" ht="16.8" customHeight="1">
      <c r="A200" s="39"/>
      <c r="B200" s="45"/>
      <c r="C200" s="301" t="s">
        <v>652</v>
      </c>
      <c r="D200" s="301" t="s">
        <v>653</v>
      </c>
      <c r="E200" s="18" t="s">
        <v>203</v>
      </c>
      <c r="F200" s="302">
        <v>10.042</v>
      </c>
      <c r="G200" s="39"/>
      <c r="H200" s="45"/>
    </row>
    <row r="201" s="2" customFormat="1" ht="16.8" customHeight="1">
      <c r="A201" s="39"/>
      <c r="B201" s="45"/>
      <c r="C201" s="301" t="s">
        <v>673</v>
      </c>
      <c r="D201" s="301" t="s">
        <v>674</v>
      </c>
      <c r="E201" s="18" t="s">
        <v>289</v>
      </c>
      <c r="F201" s="302">
        <v>99.590000000000003</v>
      </c>
      <c r="G201" s="39"/>
      <c r="H201" s="45"/>
    </row>
    <row r="202" s="2" customFormat="1" ht="16.8" customHeight="1">
      <c r="A202" s="39"/>
      <c r="B202" s="45"/>
      <c r="C202" s="301" t="s">
        <v>683</v>
      </c>
      <c r="D202" s="301" t="s">
        <v>684</v>
      </c>
      <c r="E202" s="18" t="s">
        <v>203</v>
      </c>
      <c r="F202" s="302">
        <v>4.9800000000000004</v>
      </c>
      <c r="G202" s="39"/>
      <c r="H202" s="45"/>
    </row>
    <row r="203" s="2" customFormat="1" ht="16.8" customHeight="1">
      <c r="A203" s="39"/>
      <c r="B203" s="45"/>
      <c r="C203" s="301" t="s">
        <v>821</v>
      </c>
      <c r="D203" s="301" t="s">
        <v>822</v>
      </c>
      <c r="E203" s="18" t="s">
        <v>203</v>
      </c>
      <c r="F203" s="302">
        <v>9.359</v>
      </c>
      <c r="G203" s="39"/>
      <c r="H203" s="45"/>
    </row>
    <row r="204" s="2" customFormat="1" ht="16.8" customHeight="1">
      <c r="A204" s="39"/>
      <c r="B204" s="45"/>
      <c r="C204" s="301" t="s">
        <v>905</v>
      </c>
      <c r="D204" s="301" t="s">
        <v>906</v>
      </c>
      <c r="E204" s="18" t="s">
        <v>203</v>
      </c>
      <c r="F204" s="302">
        <v>33.472999999999999</v>
      </c>
      <c r="G204" s="39"/>
      <c r="H204" s="45"/>
    </row>
    <row r="205" s="2" customFormat="1" ht="16.8" customHeight="1">
      <c r="A205" s="39"/>
      <c r="B205" s="45"/>
      <c r="C205" s="301" t="s">
        <v>915</v>
      </c>
      <c r="D205" s="301" t="s">
        <v>916</v>
      </c>
      <c r="E205" s="18" t="s">
        <v>203</v>
      </c>
      <c r="F205" s="302">
        <v>7.0190000000000001</v>
      </c>
      <c r="G205" s="39"/>
      <c r="H205" s="45"/>
    </row>
    <row r="206" s="2" customFormat="1" ht="16.8" customHeight="1">
      <c r="A206" s="39"/>
      <c r="B206" s="45"/>
      <c r="C206" s="301" t="s">
        <v>1049</v>
      </c>
      <c r="D206" s="301" t="s">
        <v>1050</v>
      </c>
      <c r="E206" s="18" t="s">
        <v>203</v>
      </c>
      <c r="F206" s="302">
        <v>180.01900000000001</v>
      </c>
      <c r="G206" s="39"/>
      <c r="H206" s="45"/>
    </row>
    <row r="207" s="2" customFormat="1" ht="16.8" customHeight="1">
      <c r="A207" s="39"/>
      <c r="B207" s="45"/>
      <c r="C207" s="301" t="s">
        <v>527</v>
      </c>
      <c r="D207" s="301" t="s">
        <v>528</v>
      </c>
      <c r="E207" s="18" t="s">
        <v>289</v>
      </c>
      <c r="F207" s="302">
        <v>66.944999999999993</v>
      </c>
      <c r="G207" s="39"/>
      <c r="H207" s="45"/>
    </row>
    <row r="208" s="2" customFormat="1" ht="16.8" customHeight="1">
      <c r="A208" s="39"/>
      <c r="B208" s="45"/>
      <c r="C208" s="301" t="s">
        <v>532</v>
      </c>
      <c r="D208" s="301" t="s">
        <v>533</v>
      </c>
      <c r="E208" s="18" t="s">
        <v>289</v>
      </c>
      <c r="F208" s="302">
        <v>66.944999999999993</v>
      </c>
      <c r="G208" s="39"/>
      <c r="H208" s="45"/>
    </row>
    <row r="209" s="2" customFormat="1" ht="16.8" customHeight="1">
      <c r="A209" s="39"/>
      <c r="B209" s="45"/>
      <c r="C209" s="301" t="s">
        <v>678</v>
      </c>
      <c r="D209" s="301" t="s">
        <v>679</v>
      </c>
      <c r="E209" s="18" t="s">
        <v>215</v>
      </c>
      <c r="F209" s="302">
        <v>0.249</v>
      </c>
      <c r="G209" s="39"/>
      <c r="H209" s="45"/>
    </row>
    <row r="210" s="2" customFormat="1" ht="16.8" customHeight="1">
      <c r="A210" s="39"/>
      <c r="B210" s="45"/>
      <c r="C210" s="301" t="s">
        <v>920</v>
      </c>
      <c r="D210" s="301" t="s">
        <v>921</v>
      </c>
      <c r="E210" s="18" t="s">
        <v>203</v>
      </c>
      <c r="F210" s="302">
        <v>3.5099999999999998</v>
      </c>
      <c r="G210" s="39"/>
      <c r="H210" s="45"/>
    </row>
    <row r="211" s="2" customFormat="1" ht="16.8" customHeight="1">
      <c r="A211" s="39"/>
      <c r="B211" s="45"/>
      <c r="C211" s="301" t="s">
        <v>647</v>
      </c>
      <c r="D211" s="301" t="s">
        <v>648</v>
      </c>
      <c r="E211" s="18" t="s">
        <v>203</v>
      </c>
      <c r="F211" s="302">
        <v>8.423</v>
      </c>
      <c r="G211" s="39"/>
      <c r="H211" s="45"/>
    </row>
    <row r="212" s="2" customFormat="1" ht="16.8" customHeight="1">
      <c r="A212" s="39"/>
      <c r="B212" s="45"/>
      <c r="C212" s="297" t="s">
        <v>91</v>
      </c>
      <c r="D212" s="298" t="s">
        <v>91</v>
      </c>
      <c r="E212" s="299" t="s">
        <v>1</v>
      </c>
      <c r="F212" s="300">
        <v>1.3</v>
      </c>
      <c r="G212" s="39"/>
      <c r="H212" s="45"/>
    </row>
    <row r="213" s="2" customFormat="1" ht="16.8" customHeight="1">
      <c r="A213" s="39"/>
      <c r="B213" s="45"/>
      <c r="C213" s="301" t="s">
        <v>91</v>
      </c>
      <c r="D213" s="301" t="s">
        <v>366</v>
      </c>
      <c r="E213" s="18" t="s">
        <v>1</v>
      </c>
      <c r="F213" s="302">
        <v>1.3</v>
      </c>
      <c r="G213" s="39"/>
      <c r="H213" s="45"/>
    </row>
    <row r="214" s="2" customFormat="1" ht="16.8" customHeight="1">
      <c r="A214" s="39"/>
      <c r="B214" s="45"/>
      <c r="C214" s="303" t="s">
        <v>1152</v>
      </c>
      <c r="D214" s="39"/>
      <c r="E214" s="39"/>
      <c r="F214" s="39"/>
      <c r="G214" s="39"/>
      <c r="H214" s="45"/>
    </row>
    <row r="215" s="2" customFormat="1" ht="16.8" customHeight="1">
      <c r="A215" s="39"/>
      <c r="B215" s="45"/>
      <c r="C215" s="301" t="s">
        <v>362</v>
      </c>
      <c r="D215" s="301" t="s">
        <v>363</v>
      </c>
      <c r="E215" s="18" t="s">
        <v>203</v>
      </c>
      <c r="F215" s="302">
        <v>11.635999999999999</v>
      </c>
      <c r="G215" s="39"/>
      <c r="H215" s="45"/>
    </row>
    <row r="216" s="2" customFormat="1" ht="16.8" customHeight="1">
      <c r="A216" s="39"/>
      <c r="B216" s="45"/>
      <c r="C216" s="301" t="s">
        <v>385</v>
      </c>
      <c r="D216" s="301" t="s">
        <v>386</v>
      </c>
      <c r="E216" s="18" t="s">
        <v>203</v>
      </c>
      <c r="F216" s="302">
        <v>1.3</v>
      </c>
      <c r="G216" s="39"/>
      <c r="H216" s="45"/>
    </row>
    <row r="217" s="2" customFormat="1" ht="16.8" customHeight="1">
      <c r="A217" s="39"/>
      <c r="B217" s="45"/>
      <c r="C217" s="297" t="s">
        <v>104</v>
      </c>
      <c r="D217" s="298" t="s">
        <v>105</v>
      </c>
      <c r="E217" s="299" t="s">
        <v>1</v>
      </c>
      <c r="F217" s="300">
        <v>1.1399999999999999</v>
      </c>
      <c r="G217" s="39"/>
      <c r="H217" s="45"/>
    </row>
    <row r="218" s="2" customFormat="1" ht="16.8" customHeight="1">
      <c r="A218" s="39"/>
      <c r="B218" s="45"/>
      <c r="C218" s="301" t="s">
        <v>1</v>
      </c>
      <c r="D218" s="301" t="s">
        <v>207</v>
      </c>
      <c r="E218" s="18" t="s">
        <v>1</v>
      </c>
      <c r="F218" s="302">
        <v>1.1399999999999999</v>
      </c>
      <c r="G218" s="39"/>
      <c r="H218" s="45"/>
    </row>
    <row r="219" s="2" customFormat="1" ht="16.8" customHeight="1">
      <c r="A219" s="39"/>
      <c r="B219" s="45"/>
      <c r="C219" s="301" t="s">
        <v>104</v>
      </c>
      <c r="D219" s="301" t="s">
        <v>208</v>
      </c>
      <c r="E219" s="18" t="s">
        <v>1</v>
      </c>
      <c r="F219" s="302">
        <v>1.1399999999999999</v>
      </c>
      <c r="G219" s="39"/>
      <c r="H219" s="45"/>
    </row>
    <row r="220" s="2" customFormat="1" ht="16.8" customHeight="1">
      <c r="A220" s="39"/>
      <c r="B220" s="45"/>
      <c r="C220" s="303" t="s">
        <v>1152</v>
      </c>
      <c r="D220" s="39"/>
      <c r="E220" s="39"/>
      <c r="F220" s="39"/>
      <c r="G220" s="39"/>
      <c r="H220" s="45"/>
    </row>
    <row r="221" s="2" customFormat="1" ht="16.8" customHeight="1">
      <c r="A221" s="39"/>
      <c r="B221" s="45"/>
      <c r="C221" s="301" t="s">
        <v>201</v>
      </c>
      <c r="D221" s="301" t="s">
        <v>202</v>
      </c>
      <c r="E221" s="18" t="s">
        <v>203</v>
      </c>
      <c r="F221" s="302">
        <v>1.1399999999999999</v>
      </c>
      <c r="G221" s="39"/>
      <c r="H221" s="45"/>
    </row>
    <row r="222" s="2" customFormat="1" ht="16.8" customHeight="1">
      <c r="A222" s="39"/>
      <c r="B222" s="45"/>
      <c r="C222" s="301" t="s">
        <v>209</v>
      </c>
      <c r="D222" s="301" t="s">
        <v>210</v>
      </c>
      <c r="E222" s="18" t="s">
        <v>203</v>
      </c>
      <c r="F222" s="302">
        <v>1.1399999999999999</v>
      </c>
      <c r="G222" s="39"/>
      <c r="H222" s="45"/>
    </row>
    <row r="223" s="2" customFormat="1" ht="16.8" customHeight="1">
      <c r="A223" s="39"/>
      <c r="B223" s="45"/>
      <c r="C223" s="301" t="s">
        <v>252</v>
      </c>
      <c r="D223" s="301" t="s">
        <v>253</v>
      </c>
      <c r="E223" s="18" t="s">
        <v>203</v>
      </c>
      <c r="F223" s="302">
        <v>1.1399999999999999</v>
      </c>
      <c r="G223" s="39"/>
      <c r="H223" s="45"/>
    </row>
    <row r="224" s="2" customFormat="1" ht="16.8" customHeight="1">
      <c r="A224" s="39"/>
      <c r="B224" s="45"/>
      <c r="C224" s="301" t="s">
        <v>255</v>
      </c>
      <c r="D224" s="301" t="s">
        <v>256</v>
      </c>
      <c r="E224" s="18" t="s">
        <v>203</v>
      </c>
      <c r="F224" s="302">
        <v>1.1399999999999999</v>
      </c>
      <c r="G224" s="39"/>
      <c r="H224" s="45"/>
    </row>
    <row r="225" s="2" customFormat="1" ht="16.8" customHeight="1">
      <c r="A225" s="39"/>
      <c r="B225" s="45"/>
      <c r="C225" s="301" t="s">
        <v>266</v>
      </c>
      <c r="D225" s="301" t="s">
        <v>267</v>
      </c>
      <c r="E225" s="18" t="s">
        <v>268</v>
      </c>
      <c r="F225" s="302">
        <v>1</v>
      </c>
      <c r="G225" s="39"/>
      <c r="H225" s="45"/>
    </row>
    <row r="226" s="2" customFormat="1" ht="16.8" customHeight="1">
      <c r="A226" s="39"/>
      <c r="B226" s="45"/>
      <c r="C226" s="301" t="s">
        <v>562</v>
      </c>
      <c r="D226" s="301" t="s">
        <v>563</v>
      </c>
      <c r="E226" s="18" t="s">
        <v>203</v>
      </c>
      <c r="F226" s="302">
        <v>1.1399999999999999</v>
      </c>
      <c r="G226" s="39"/>
      <c r="H226" s="45"/>
    </row>
    <row r="227" s="2" customFormat="1" ht="7.44" customHeight="1">
      <c r="A227" s="39"/>
      <c r="B227" s="166"/>
      <c r="C227" s="167"/>
      <c r="D227" s="167"/>
      <c r="E227" s="167"/>
      <c r="F227" s="167"/>
      <c r="G227" s="167"/>
      <c r="H227" s="45"/>
    </row>
    <row r="228" s="2" customFormat="1">
      <c r="A228" s="39"/>
      <c r="B228" s="39"/>
      <c r="C228" s="39"/>
      <c r="D228" s="39"/>
      <c r="E228" s="39"/>
      <c r="F228" s="39"/>
      <c r="G228" s="39"/>
      <c r="H228" s="39"/>
    </row>
  </sheetData>
  <sheetProtection sheet="1" formatColumns="0" formatRows="0" objects="1" scenarios="1" spinCount="100000" saltValue="nvByo/TsImRSQvoN34v49Uo9DcEozCOoTGdSOzXc4MpLN2zxjOPl0gT4anpvZ8+BMyo/FpsNNmakTBLftfGkCg==" hashValue="gr+9eh1QtlJKVr1jQCq41qtgFuO56y35yFcs7koOM6YVTWLSBRyvQ0id5zvWKsZel8s5EDPm/t8NbDv9bN9EGw==" algorithmName="SHA-512" password="C422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TF-Locihova\Michaela Locihova</dc:creator>
  <cp:lastModifiedBy>TF-Locihova\Michaela Locihova</cp:lastModifiedBy>
  <dcterms:created xsi:type="dcterms:W3CDTF">2025-02-14T13:20:29Z</dcterms:created>
  <dcterms:modified xsi:type="dcterms:W3CDTF">2025-02-14T13:20:33Z</dcterms:modified>
</cp:coreProperties>
</file>